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ia\2025\Riset\BRIN\JST\"/>
    </mc:Choice>
  </mc:AlternateContent>
  <xr:revisionPtr revIDLastSave="0" documentId="8_{82E1D38C-2F13-4902-9338-8C506C4FC886}" xr6:coauthVersionLast="47" xr6:coauthVersionMax="47" xr10:uidLastSave="{00000000-0000-0000-0000-000000000000}"/>
  <bookViews>
    <workbookView xWindow="-110" yWindow="-110" windowWidth="19420" windowHeight="10300" tabRatio="647" xr2:uid="{00000000-000D-0000-FFFF-FFFF00000000}"/>
  </bookViews>
  <sheets>
    <sheet name="RAB-Tahun 1_Update" sheetId="21" r:id="rId1"/>
    <sheet name="RAB-Tahun 2_Update" sheetId="22" r:id="rId2"/>
    <sheet name="RAB-Tahun 3_Update " sheetId="23" r:id="rId3"/>
    <sheet name="Rekap Pengajuan RAB 3 Tahun" sheetId="24" r:id="rId4"/>
  </sheets>
  <definedNames>
    <definedName name="_xlnm.Print_Area" localSheetId="0">'RAB-Tahun 1_Update'!$A$2:$K$128</definedName>
    <definedName name="_xlnm.Print_Area" localSheetId="1">'RAB-Tahun 2_Update'!$A$2:$K$120</definedName>
    <definedName name="_xlnm.Print_Area" localSheetId="2">'RAB-Tahun 3_Update '!$A$2:$K$120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" i="21" l="1"/>
  <c r="J109" i="21"/>
  <c r="J108" i="21"/>
  <c r="J107" i="21"/>
  <c r="J106" i="21"/>
  <c r="C117" i="23"/>
  <c r="J105" i="23"/>
  <c r="C117" i="22"/>
  <c r="J105" i="22"/>
  <c r="J112" i="23"/>
  <c r="J111" i="23"/>
  <c r="J113" i="23" s="1"/>
  <c r="J114" i="23" s="1"/>
  <c r="C118" i="23" s="1"/>
  <c r="C6" i="24" s="1"/>
  <c r="J103" i="23"/>
  <c r="J102" i="23"/>
  <c r="J101" i="23"/>
  <c r="J100" i="23"/>
  <c r="J99" i="23"/>
  <c r="J92" i="23"/>
  <c r="J91" i="23"/>
  <c r="J89" i="23"/>
  <c r="J88" i="23"/>
  <c r="J95" i="23" s="1"/>
  <c r="J82" i="23"/>
  <c r="J81" i="23"/>
  <c r="J80" i="23"/>
  <c r="J79" i="23"/>
  <c r="J78" i="23"/>
  <c r="J76" i="23"/>
  <c r="J75" i="23"/>
  <c r="J74" i="23"/>
  <c r="J73" i="23"/>
  <c r="J72" i="23"/>
  <c r="J65" i="23"/>
  <c r="J64" i="23"/>
  <c r="J59" i="23"/>
  <c r="J58" i="23"/>
  <c r="J57" i="23"/>
  <c r="J56" i="23"/>
  <c r="J51" i="23"/>
  <c r="J50" i="23"/>
  <c r="J49" i="23"/>
  <c r="J48" i="23"/>
  <c r="J43" i="23"/>
  <c r="J42" i="23"/>
  <c r="J41" i="23"/>
  <c r="J40" i="23"/>
  <c r="J44" i="23" s="1"/>
  <c r="J34" i="23"/>
  <c r="J33" i="23"/>
  <c r="J32" i="23"/>
  <c r="J31" i="23"/>
  <c r="J26" i="23"/>
  <c r="J25" i="23"/>
  <c r="J24" i="23"/>
  <c r="J23" i="23"/>
  <c r="J18" i="23"/>
  <c r="J17" i="23"/>
  <c r="J16" i="23"/>
  <c r="J15" i="23"/>
  <c r="J14" i="23"/>
  <c r="J112" i="22"/>
  <c r="J111" i="22"/>
  <c r="J103" i="22"/>
  <c r="J102" i="22"/>
  <c r="J101" i="22"/>
  <c r="J100" i="22"/>
  <c r="J99" i="22"/>
  <c r="J92" i="22"/>
  <c r="J91" i="22"/>
  <c r="J89" i="22"/>
  <c r="J88" i="22"/>
  <c r="J82" i="22"/>
  <c r="J81" i="22"/>
  <c r="J80" i="22"/>
  <c r="J79" i="22"/>
  <c r="J78" i="22"/>
  <c r="J76" i="22"/>
  <c r="J75" i="22"/>
  <c r="J74" i="22"/>
  <c r="J73" i="22"/>
  <c r="J72" i="22"/>
  <c r="J65" i="22"/>
  <c r="J64" i="22"/>
  <c r="J59" i="22"/>
  <c r="J58" i="22"/>
  <c r="J57" i="22"/>
  <c r="J56" i="22"/>
  <c r="J51" i="22"/>
  <c r="J50" i="22"/>
  <c r="J49" i="22"/>
  <c r="J48" i="22"/>
  <c r="J43" i="22"/>
  <c r="J42" i="22"/>
  <c r="J41" i="22"/>
  <c r="J40" i="22"/>
  <c r="J34" i="22"/>
  <c r="J33" i="22"/>
  <c r="J32" i="22"/>
  <c r="J31" i="22"/>
  <c r="J26" i="22"/>
  <c r="J25" i="22"/>
  <c r="J24" i="22"/>
  <c r="J23" i="22"/>
  <c r="J18" i="22"/>
  <c r="J17" i="22"/>
  <c r="J16" i="22"/>
  <c r="J15" i="22"/>
  <c r="J14" i="22"/>
  <c r="J103" i="21"/>
  <c r="J102" i="21"/>
  <c r="J101" i="21"/>
  <c r="J100" i="21"/>
  <c r="J99" i="21"/>
  <c r="J92" i="21"/>
  <c r="J91" i="21"/>
  <c r="J89" i="21"/>
  <c r="J88" i="21"/>
  <c r="J82" i="21"/>
  <c r="J81" i="21"/>
  <c r="J80" i="21"/>
  <c r="J79" i="21"/>
  <c r="J78" i="21"/>
  <c r="J76" i="21"/>
  <c r="J75" i="21"/>
  <c r="J74" i="21"/>
  <c r="J73" i="21"/>
  <c r="J72" i="21"/>
  <c r="J66" i="21"/>
  <c r="J65" i="21"/>
  <c r="J64" i="21"/>
  <c r="J57" i="21"/>
  <c r="J58" i="21"/>
  <c r="J59" i="21"/>
  <c r="J56" i="21"/>
  <c r="J51" i="21"/>
  <c r="J50" i="21"/>
  <c r="J49" i="21"/>
  <c r="J48" i="21"/>
  <c r="J43" i="21"/>
  <c r="J42" i="21"/>
  <c r="J41" i="21"/>
  <c r="J40" i="21"/>
  <c r="J34" i="21"/>
  <c r="J33" i="21"/>
  <c r="J32" i="21"/>
  <c r="J31" i="21"/>
  <c r="J14" i="21"/>
  <c r="J26" i="21"/>
  <c r="J25" i="21"/>
  <c r="J24" i="21"/>
  <c r="J23" i="21"/>
  <c r="J18" i="21"/>
  <c r="J17" i="21"/>
  <c r="J15" i="21"/>
  <c r="J16" i="21"/>
  <c r="J111" i="21" l="1"/>
  <c r="J67" i="23"/>
  <c r="J77" i="23"/>
  <c r="J35" i="23"/>
  <c r="J52" i="23"/>
  <c r="J19" i="23"/>
  <c r="J27" i="23"/>
  <c r="J60" i="23"/>
  <c r="J83" i="23"/>
  <c r="J104" i="23"/>
  <c r="J19" i="22"/>
  <c r="J83" i="22"/>
  <c r="J35" i="22"/>
  <c r="J52" i="22"/>
  <c r="J67" i="22"/>
  <c r="J60" i="22"/>
  <c r="J104" i="22"/>
  <c r="J77" i="22"/>
  <c r="J27" i="22"/>
  <c r="J44" i="22"/>
  <c r="J95" i="22"/>
  <c r="J113" i="22"/>
  <c r="J114" i="22" s="1"/>
  <c r="C118" i="22" s="1"/>
  <c r="C5" i="24" s="1"/>
  <c r="J95" i="21"/>
  <c r="J121" i="21"/>
  <c r="J122" i="21" s="1"/>
  <c r="J104" i="21"/>
  <c r="J83" i="21"/>
  <c r="J77" i="21"/>
  <c r="J27" i="21"/>
  <c r="J67" i="21"/>
  <c r="J52" i="21"/>
  <c r="J44" i="21"/>
  <c r="J60" i="21"/>
  <c r="J35" i="21"/>
  <c r="J19" i="21"/>
  <c r="C126" i="21" l="1"/>
  <c r="C4" i="24" s="1"/>
  <c r="C7" i="24" s="1"/>
  <c r="J84" i="23"/>
  <c r="J84" i="22"/>
  <c r="C119" i="22"/>
  <c r="C119" i="23"/>
  <c r="B6" i="24"/>
  <c r="J84" i="21"/>
  <c r="J113" i="21" s="1"/>
  <c r="C125" i="21" s="1"/>
  <c r="B5" i="24" l="1"/>
  <c r="D5" i="24" s="1"/>
  <c r="C127" i="21"/>
  <c r="B4" i="24"/>
  <c r="D4" i="24" s="1"/>
  <c r="B7" i="24" l="1"/>
  <c r="D6" i="24" s="1"/>
  <c r="D7" i="24" s="1"/>
</calcChain>
</file>

<file path=xl/sharedStrings.xml><?xml version="1.0" encoding="utf-8"?>
<sst xmlns="http://schemas.openxmlformats.org/spreadsheetml/2006/main" count="1077" uniqueCount="183">
  <si>
    <t>Judul Riset</t>
  </si>
  <si>
    <t xml:space="preserve">:  </t>
  </si>
  <si>
    <t>:</t>
  </si>
  <si>
    <t>Ketua Periset</t>
  </si>
  <si>
    <t>Total Usulan Waktu Pendanaan</t>
  </si>
  <si>
    <t>Volume</t>
  </si>
  <si>
    <t>Frekuensi</t>
  </si>
  <si>
    <t>Harga Satuan (Rp)</t>
  </si>
  <si>
    <t>Satuan</t>
  </si>
  <si>
    <t>LPDP</t>
  </si>
  <si>
    <t>A.1</t>
  </si>
  <si>
    <t>A.2</t>
  </si>
  <si>
    <t>Sub Total A</t>
  </si>
  <si>
    <t>Sub Total B</t>
  </si>
  <si>
    <t>hari</t>
  </si>
  <si>
    <t>Sub Total C</t>
  </si>
  <si>
    <t>TAHUN 1</t>
  </si>
  <si>
    <t>kg</t>
  </si>
  <si>
    <t>TAHUN 2</t>
  </si>
  <si>
    <t>TAHUN 3</t>
  </si>
  <si>
    <t>Topik Riset</t>
  </si>
  <si>
    <t>RENCANA ANGGARAN BIAYA</t>
  </si>
  <si>
    <t>(Untuk Periset Indonesia dan hanya disampaikan ke BRIN)</t>
  </si>
  <si>
    <t>D.1</t>
  </si>
  <si>
    <t>Visiting Researcher</t>
  </si>
  <si>
    <t>E.1</t>
  </si>
  <si>
    <t>Sub Total D</t>
  </si>
  <si>
    <t>Sub Total E</t>
  </si>
  <si>
    <t>Institusi</t>
  </si>
  <si>
    <t>:  …  Tahun</t>
  </si>
  <si>
    <t>No.</t>
  </si>
  <si>
    <t>Kegiatan Riset / Aktivitas</t>
  </si>
  <si>
    <t>Indikator Kinerja Riset / Luaran</t>
  </si>
  <si>
    <t>Bahan / Komponen yang Dibutuhkan</t>
  </si>
  <si>
    <t>Jumlah (Rp)</t>
  </si>
  <si>
    <t>Justifikasi Kebutuhan</t>
  </si>
  <si>
    <t>Asam Klorida 37%</t>
  </si>
  <si>
    <t>liter</t>
  </si>
  <si>
    <t>Institusi dan Negara mitra</t>
  </si>
  <si>
    <t>[I] Pendanaan LPDP</t>
  </si>
  <si>
    <t>(tuliskan rincian/satuan bahan yang diperlukan, tidak dalam bentuk paket)</t>
  </si>
  <si>
    <t>pcs</t>
  </si>
  <si>
    <t>A. Pengadaan Bahan Kimia dan Reagen</t>
  </si>
  <si>
    <t>Pengujian Reaksi Kimia untuk Sintesis Polimer</t>
  </si>
  <si>
    <t>Terbentuknya polimer sesuai spesifikasi</t>
  </si>
  <si>
    <t>Digunakan dalam reaksi pembuatan polimer</t>
  </si>
  <si>
    <t>Pembentukan polimer dengan yield tinggi</t>
  </si>
  <si>
    <t>Natrium Hidroksida</t>
  </si>
  <si>
    <t>Larutan alkali untuk sintesis</t>
  </si>
  <si>
    <t>Reaksi polimerisasi berjalan sesuai standar</t>
  </si>
  <si>
    <t>Etanol 95%</t>
  </si>
  <si>
    <t>Sebagai pelarut dalam proses sintesis</t>
  </si>
  <si>
    <t>B. Pengadaan Bahan Baku untuk Produksi atau Sintesis</t>
  </si>
  <si>
    <t>Sintesis dan Pemrosesan Polimer</t>
  </si>
  <si>
    <t>B2</t>
  </si>
  <si>
    <t>Terbentuknya produk polimer berkualitas</t>
  </si>
  <si>
    <t>Pengembangan Material Komposit</t>
  </si>
  <si>
    <t>Terbentuknya komposit berkekuatan tinggi</t>
  </si>
  <si>
    <t>Monomer B</t>
  </si>
  <si>
    <t>Resin Epoksi</t>
  </si>
  <si>
    <t>kl</t>
  </si>
  <si>
    <t>Digunakan dalam pembuatan komposit untuk aplikasi teknik</t>
  </si>
  <si>
    <t>Digunakan dalam reaksi kopolimerisasi</t>
  </si>
  <si>
    <t>C1</t>
  </si>
  <si>
    <t>Pengembangan Prototipe Elektronik</t>
  </si>
  <si>
    <t>Terbentuknya prototipe elektronik fungsional</t>
  </si>
  <si>
    <t>Prototipe diuji untuk kinerja</t>
  </si>
  <si>
    <t>Resistor</t>
  </si>
  <si>
    <t xml:space="preserve">Kapasitor	</t>
  </si>
  <si>
    <t>Digunakan untuk perakitan sirkuit elektronik</t>
  </si>
  <si>
    <t>Untuk stabilitas dan pengaturan arus</t>
  </si>
  <si>
    <t>C. Pengadaan Alat dan Komponen untuk Prototipe (Bukan Belanja Modal)</t>
  </si>
  <si>
    <t>D. Pengadaan Bahan Konsumabel</t>
  </si>
  <si>
    <t>Eksperimen dan Pengujian Bahan Kimia</t>
  </si>
  <si>
    <t>Pengujian bahan kimia berjalan lancar</t>
  </si>
  <si>
    <t>Sarung Tangan Latex</t>
  </si>
  <si>
    <t>Untuk keamanan dan kebersihan selama eksperimen</t>
  </si>
  <si>
    <t>E. Pengadaan Bahan untuk Pengujian dan Analisis</t>
  </si>
  <si>
    <t>Uji Kekuatan Material Komposit</t>
  </si>
  <si>
    <t>Terbentuknya laporan uji kekuatan material komposit</t>
  </si>
  <si>
    <t>Sampel Komposit (Bahan X)</t>
  </si>
  <si>
    <t>Untuk pengujian kekuatan tarik dan ketahanan material</t>
  </si>
  <si>
    <t>F.1</t>
  </si>
  <si>
    <t>G.1</t>
  </si>
  <si>
    <t>Pengolahan Data Eksperimen</t>
  </si>
  <si>
    <t>Analisis data eksperimen selesai dengan perangkat statistik</t>
  </si>
  <si>
    <t>Lisensi SPSS</t>
  </si>
  <si>
    <t>Untuk analisis statistik data eksperimen</t>
  </si>
  <si>
    <t>Sub Total G</t>
  </si>
  <si>
    <t>Tahun</t>
  </si>
  <si>
    <t>Pengadaan Alat Tulis Kantor (ATK)</t>
  </si>
  <si>
    <t>Tersedianya ATK untuk kegiatan administrasi riset</t>
  </si>
  <si>
    <t>Kertas</t>
  </si>
  <si>
    <t>Pensil</t>
  </si>
  <si>
    <t>Buku Catatan</t>
  </si>
  <si>
    <t>rim</t>
  </si>
  <si>
    <t>lusin</t>
  </si>
  <si>
    <t>pack</t>
  </si>
  <si>
    <t>Untuk mencetak dokumen riset dan laporan</t>
  </si>
  <si>
    <t>Untuk pencatatan manual selama riset</t>
  </si>
  <si>
    <t>Digunakan untuk pencatatan data riset lapangan</t>
  </si>
  <si>
    <t>F. Bahan untuk Pengolahan Data</t>
  </si>
  <si>
    <t>Sub Total F</t>
  </si>
  <si>
    <t>Honor Tenaga Lapangan (Field Worker)</t>
  </si>
  <si>
    <t>Pencatatan dan pengumpulan data riset lapangan</t>
  </si>
  <si>
    <t>Tenaga lapangan dibutuhkan untuk pengumpulan data di lokasi riset.</t>
  </si>
  <si>
    <t xml:space="preserve">Honor Tenaga Lapangan </t>
  </si>
  <si>
    <t>G. Honorarium Tenaga Lapangan</t>
  </si>
  <si>
    <t>Perjalanan Dinas  Serpong - Yogyakarta</t>
  </si>
  <si>
    <t>H. Perjalanan Dinas Biasa (mengacu SBM Kemenkeu)</t>
  </si>
  <si>
    <t>Pengumpulan data riset</t>
  </si>
  <si>
    <t>Tiket PP (Jakart-Yogya-Jakarta)</t>
  </si>
  <si>
    <t>org</t>
  </si>
  <si>
    <t>Uang Harian</t>
  </si>
  <si>
    <t>Transport Lokal Jakarta</t>
  </si>
  <si>
    <t>Hotel</t>
  </si>
  <si>
    <t>0rg</t>
  </si>
  <si>
    <t>hr</t>
  </si>
  <si>
    <t>Perjalanan Dinas  Serpong - Ternate</t>
  </si>
  <si>
    <t>Tiket PP (Jakart-Ternate-Jakarta)</t>
  </si>
  <si>
    <t>Pengumpulan Data dan Observasi Lapangan</t>
  </si>
  <si>
    <t>H.1</t>
  </si>
  <si>
    <t>H.2</t>
  </si>
  <si>
    <t>Sub Total H1</t>
  </si>
  <si>
    <t>Sub Total H2</t>
  </si>
  <si>
    <t>I.1</t>
  </si>
  <si>
    <t>Konsumsi Makan Siang</t>
  </si>
  <si>
    <t>box</t>
  </si>
  <si>
    <t>Kudapan/Snack</t>
  </si>
  <si>
    <t>I.2</t>
  </si>
  <si>
    <t>Notulen rapat yang lengkap dan Rencana kerja lanjutan</t>
  </si>
  <si>
    <t xml:space="preserve"> evaluasi terhadap kemajuan riset, termasuk pencapaian luaran sementara dan perbaikan yang diperlukan.</t>
  </si>
  <si>
    <t>Sub Total I</t>
  </si>
  <si>
    <t>Untuk menjaga fokus, kenyamanan, dan kelancaran jalannya rapat riset, memastikan bahwa peserta tetap produktif dan tidak terganggu selama diskusi panjang.</t>
  </si>
  <si>
    <t>G.2</t>
  </si>
  <si>
    <t>G.3</t>
  </si>
  <si>
    <t>Analisa ukuran partikel (Particle Size Analyzer) - Lab KST SS</t>
  </si>
  <si>
    <t>Analisis distribusi ukuran partikel dalam sampel</t>
  </si>
  <si>
    <t xml:space="preserve">Analisa ukuran partikel (Particle Size Analyzer)  </t>
  </si>
  <si>
    <t>sample</t>
  </si>
  <si>
    <t xml:space="preserve">Untuk mengetahui sebaran ukuran partikel dan untuk mengoptimalkan kualitas produk atau material </t>
  </si>
  <si>
    <t>Meningkatkan kolaborasi riset internasional antara periset dan lembaga di luar negeri.</t>
  </si>
  <si>
    <t>Biaya Perjalanan Dinas (tiket pesawat PP) atau  Biaya Akomodasi (hotel atau tempat tinggal) --&gt; sesuai ketentuan Manajemen Talenta</t>
  </si>
  <si>
    <t>untuk meningkatkan kapasitas periset melalui pengalaman langsung bekerja dengan para ahli dan lembaga riset internasional.</t>
  </si>
  <si>
    <t>Post-Doctoral</t>
  </si>
  <si>
    <t>Untuk meningkatkan kompetensi periset melalui kolaborasi internasional untuk memperkuat riset, inovasi, dan publikasi il</t>
  </si>
  <si>
    <t>Pengembangan kapasitas SDM melalui mobilitas periset untuk kolaborasi riset di BRIN, bagi WNI atau WNA yang baru menyelesaikan program doktor (S3).</t>
  </si>
  <si>
    <t>Sesuai ketentuan Manajemen Talenta</t>
  </si>
  <si>
    <t>A. Mobilitas Periset</t>
  </si>
  <si>
    <t>TOTAL PENDANAAN LPDP</t>
  </si>
  <si>
    <t>Sub Total H</t>
  </si>
  <si>
    <t>TOTAL PENDANAAN MANAJEMEN TALENTA</t>
  </si>
  <si>
    <t xml:space="preserve">*sebelum penyusunan RAB, Pengusul agar mandiri melakukan konsultasi ke Direktorat Manajemen Talenta </t>
  </si>
  <si>
    <t>REKAP RAB</t>
  </si>
  <si>
    <t>MANAJEMEN TALENTA</t>
  </si>
  <si>
    <t>Total RAB Tahun I</t>
  </si>
  <si>
    <t xml:space="preserve">Akronim </t>
  </si>
  <si>
    <t>Total RAB Tahun 2</t>
  </si>
  <si>
    <t>Total RAB Tahun 3</t>
  </si>
  <si>
    <t>Rekap RAB Selama 3 Tahun</t>
  </si>
  <si>
    <t>Total</t>
  </si>
  <si>
    <t>Manajemen Talenta</t>
  </si>
  <si>
    <t>Tahun 1</t>
  </si>
  <si>
    <t>Tahun 2</t>
  </si>
  <si>
    <t>Tahun 3</t>
  </si>
  <si>
    <r>
      <t>I. Pengadaan Bahan (Konsumsi Rapat)</t>
    </r>
    <r>
      <rPr>
        <b/>
        <i/>
        <sz val="10"/>
        <color theme="0" tint="-0.34998626667073579"/>
        <rFont val="Tahoma"/>
        <family val="2"/>
      </rPr>
      <t xml:space="preserve"> (asumsi serpong-Banten)</t>
    </r>
  </si>
  <si>
    <r>
      <t>I. Pengadaan Bahan (Konsumsi Rapat)</t>
    </r>
    <r>
      <rPr>
        <b/>
        <i/>
        <sz val="10"/>
        <color theme="0" tint="-0.499984740745262"/>
        <rFont val="Tahoma"/>
        <family val="2"/>
      </rPr>
      <t xml:space="preserve"> (asumsi serpong-Banten)</t>
    </r>
  </si>
  <si>
    <t>Koordinasi dan Kolaborasi Antar Tim (Serpong)</t>
  </si>
  <si>
    <t>Evaluasi Progres dan Luaran Sementara (mohon dapat disebutkan lokasi)</t>
  </si>
  <si>
    <r>
      <t xml:space="preserve">I. Pengadaan Bahan (Konsumsi Rapat) </t>
    </r>
    <r>
      <rPr>
        <b/>
        <i/>
        <sz val="10"/>
        <color theme="0" tint="-0.499984740745262"/>
        <rFont val="Tahoma"/>
        <family val="2"/>
      </rPr>
      <t>(asumsi serpong-Banten)</t>
    </r>
  </si>
  <si>
    <t>Koordinasi dan Kolaborasi Antar Tim (serpong)</t>
  </si>
  <si>
    <t>Evaluasi Progres dan Luaran Sementara (mohon sebutkan lokasi)</t>
  </si>
  <si>
    <t>J. Pengujian, Analisis,Pengukuran</t>
  </si>
  <si>
    <t>J.1</t>
  </si>
  <si>
    <t>Sub Total J</t>
  </si>
  <si>
    <t>[II] Mobilitas Periset - Deputi Bidang SDMI - Manajemen Talenta ( https://manajementalenta.brin.go.id/)</t>
  </si>
  <si>
    <t xml:space="preserve">J. Pengujian, Analisis,Pengukuran (untuk biaya layanan mohon akses https://elsa.brin.go.id/ ) </t>
  </si>
  <si>
    <t>Sub Total J.2</t>
  </si>
  <si>
    <t>J.2</t>
  </si>
  <si>
    <r>
      <t xml:space="preserve">Analisa ukuran partikel (Particle Size Analyzer) -
  </t>
    </r>
    <r>
      <rPr>
        <b/>
        <i/>
        <sz val="11"/>
        <color theme="1" tint="0.499984740745262"/>
        <rFont val="Tahoma"/>
        <family val="2"/>
      </rPr>
      <t>Menggunakan fasilitas Pengujian diluar ELSA</t>
    </r>
  </si>
  <si>
    <r>
      <t xml:space="preserve">Analisa ukuran partikel (Particle Size Analyzer) - 
</t>
    </r>
    <r>
      <rPr>
        <b/>
        <i/>
        <sz val="12"/>
        <color theme="1" tint="0.499984740745262"/>
        <rFont val="Tahoma"/>
        <family val="2"/>
      </rPr>
      <t>Lab KST SS Menggunakan fasilitas ELSA BRIN</t>
    </r>
  </si>
  <si>
    <t>*untuk penggunaan jasa analisis/pengujian/pengukuran dengan menggunakan ELSA, sebelum penyusunan RAB, Pengusul agar mandiri melakukan konsultasi ke layanan ELSA (biaya, layanan kontraktual, layanan uji, analisa)</t>
  </si>
  <si>
    <r>
      <t xml:space="preserve">J. Pengujian, Analisis, Pengukuran
</t>
    </r>
    <r>
      <rPr>
        <b/>
        <i/>
        <sz val="10"/>
        <color theme="4"/>
        <rFont val="Tahoma"/>
        <family val="2"/>
      </rPr>
      <t xml:space="preserve"> (*untuk penggunaan jasa analisis/pengujian/pengukuran dengan menggunakan ELSA, sebelum penyusunan RAB, Pengusul agar mandiri melakukan konsultasi ke layanan ELSA (biaya, layanan kontraktual, layanan uji, analisa) melalui https://elsa.brin.go.id/)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</si>
</sst>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_);\(#,##0.0\)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1"/>
      <name val="Tahoma"/>
      <charset val="134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8"/>
      <color theme="1"/>
      <name val="Tahoma"/>
      <family val="2"/>
    </font>
    <font>
      <sz val="8"/>
      <name val="Calibri"/>
      <family val="2"/>
      <scheme val="minor"/>
    </font>
    <font>
      <b/>
      <sz val="2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b/>
      <sz val="10"/>
      <color theme="4"/>
      <name val="Tahoma"/>
      <family val="2"/>
    </font>
    <font>
      <b/>
      <sz val="10"/>
      <color theme="3"/>
      <name val="Tahoma"/>
      <family val="2"/>
    </font>
    <font>
      <sz val="10"/>
      <color theme="5"/>
      <name val="Tahoma"/>
      <family val="2"/>
    </font>
    <font>
      <b/>
      <sz val="10"/>
      <color rgb="FF00B050"/>
      <name val="Tahoma"/>
      <family val="2"/>
    </font>
    <font>
      <i/>
      <sz val="10"/>
      <color theme="3"/>
      <name val="Tahoma"/>
      <family val="2"/>
    </font>
    <font>
      <b/>
      <sz val="12"/>
      <name val="Tahoma"/>
      <family val="2"/>
    </font>
    <font>
      <b/>
      <i/>
      <sz val="10"/>
      <color theme="1" tint="0.499984740745262"/>
      <name val="Tahoma"/>
      <family val="2"/>
    </font>
    <font>
      <i/>
      <sz val="10"/>
      <color theme="1" tint="0.499984740745262"/>
      <name val="Tahoma"/>
      <family val="2"/>
    </font>
    <font>
      <i/>
      <sz val="10"/>
      <color theme="1"/>
      <name val="Tahoma"/>
      <family val="2"/>
    </font>
    <font>
      <b/>
      <i/>
      <sz val="10"/>
      <color theme="0" tint="-0.34998626667073579"/>
      <name val="Tahoma"/>
      <family val="2"/>
    </font>
    <font>
      <b/>
      <sz val="10"/>
      <name val="Tahoma"/>
      <family val="2"/>
    </font>
    <font>
      <i/>
      <sz val="10"/>
      <color theme="0" tint="-0.34998626667073579"/>
      <name val="Tahoma"/>
      <family val="2"/>
    </font>
    <font>
      <i/>
      <sz val="11"/>
      <color theme="0" tint="-0.499984740745262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i/>
      <sz val="10"/>
      <color theme="0" tint="-0.499984740745262"/>
      <name val="Tahoma"/>
      <family val="2"/>
    </font>
    <font>
      <b/>
      <i/>
      <sz val="10"/>
      <color theme="0" tint="-0.499984740745262"/>
      <name val="Tahoma"/>
      <family val="2"/>
    </font>
    <font>
      <b/>
      <i/>
      <sz val="11"/>
      <color theme="1" tint="0.499984740745262"/>
      <name val="Tahoma"/>
      <family val="2"/>
    </font>
    <font>
      <b/>
      <i/>
      <sz val="12"/>
      <color theme="1" tint="0.499984740745262"/>
      <name val="Tahoma"/>
      <family val="2"/>
    </font>
    <font>
      <b/>
      <i/>
      <sz val="10"/>
      <color theme="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 applyBorder="0"/>
    <xf numFmtId="165" fontId="5" fillId="0" borderId="0" applyFont="0" applyFill="0" applyBorder="0" applyAlignment="0" applyProtection="0"/>
    <xf numFmtId="0" fontId="5" fillId="0" borderId="0" applyBorder="0"/>
    <xf numFmtId="0" fontId="4" fillId="0" borderId="0" applyBorder="0"/>
    <xf numFmtId="0" fontId="5" fillId="0" borderId="0" applyBorder="0"/>
    <xf numFmtId="0" fontId="2" fillId="0" borderId="0" applyNumberFormat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166" fontId="3" fillId="0" borderId="0" applyFont="0" applyFill="0" applyBorder="0" applyAlignment="0"/>
    <xf numFmtId="164" fontId="5" fillId="0" borderId="0" applyFont="0" applyFill="0" applyBorder="0" applyAlignment="0" applyProtection="0"/>
    <xf numFmtId="0" fontId="5" fillId="0" borderId="0" applyBorder="0"/>
  </cellStyleXfs>
  <cellXfs count="125">
    <xf numFmtId="0" fontId="0" fillId="0" borderId="0" xfId="0"/>
    <xf numFmtId="0" fontId="1" fillId="0" borderId="0" xfId="0" applyFont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3" fontId="11" fillId="4" borderId="0" xfId="8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" fontId="11" fillId="0" borderId="0" xfId="8" applyNumberFormat="1" applyFont="1" applyFill="1" applyAlignment="1">
      <alignment horizontal="right"/>
    </xf>
    <xf numFmtId="3" fontId="11" fillId="0" borderId="0" xfId="8" applyNumberFormat="1" applyFont="1" applyAlignment="1">
      <alignment horizontal="right"/>
    </xf>
    <xf numFmtId="0" fontId="10" fillId="4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horizontal="center" vertical="center"/>
    </xf>
    <xf numFmtId="3" fontId="11" fillId="5" borderId="0" xfId="8" applyNumberFormat="1" applyFont="1" applyFill="1" applyAlignment="1">
      <alignment horizontal="right"/>
    </xf>
    <xf numFmtId="0" fontId="9" fillId="5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3" fontId="13" fillId="0" borderId="3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1" fillId="0" borderId="5" xfId="0" applyFont="1" applyBorder="1"/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6" fillId="2" borderId="1" xfId="8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/>
    <xf numFmtId="3" fontId="13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2" fillId="0" borderId="3" xfId="0" applyFont="1" applyBorder="1" applyAlignment="1">
      <alignment horizontal="left" vertical="center" wrapText="1"/>
    </xf>
    <xf numFmtId="3" fontId="19" fillId="4" borderId="3" xfId="0" applyNumberFormat="1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/>
    <xf numFmtId="0" fontId="10" fillId="0" borderId="0" xfId="0" applyFont="1" applyBorder="1" applyAlignment="1">
      <alignment vertical="center"/>
    </xf>
    <xf numFmtId="0" fontId="1" fillId="0" borderId="3" xfId="0" applyFont="1" applyBorder="1"/>
    <xf numFmtId="0" fontId="1" fillId="3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3" fontId="25" fillId="0" borderId="3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horizontal="right" vertical="center"/>
    </xf>
    <xf numFmtId="3" fontId="23" fillId="3" borderId="3" xfId="0" applyNumberFormat="1" applyFont="1" applyFill="1" applyBorder="1" applyAlignment="1">
      <alignment vertical="center"/>
    </xf>
    <xf numFmtId="3" fontId="26" fillId="3" borderId="3" xfId="0" applyNumberFormat="1" applyFont="1" applyFill="1" applyBorder="1"/>
    <xf numFmtId="3" fontId="26" fillId="6" borderId="3" xfId="0" applyNumberFormat="1" applyFont="1" applyFill="1" applyBorder="1"/>
    <xf numFmtId="3" fontId="26" fillId="0" borderId="3" xfId="0" applyNumberFormat="1" applyFont="1" applyBorder="1"/>
    <xf numFmtId="3" fontId="27" fillId="3" borderId="3" xfId="0" applyNumberFormat="1" applyFont="1" applyFill="1" applyBorder="1" applyAlignment="1">
      <alignment vertical="center"/>
    </xf>
    <xf numFmtId="3" fontId="27" fillId="6" borderId="3" xfId="0" applyNumberFormat="1" applyFont="1" applyFill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3" fontId="28" fillId="0" borderId="3" xfId="0" applyNumberFormat="1" applyFont="1" applyBorder="1" applyAlignment="1">
      <alignment vertical="center"/>
    </xf>
    <xf numFmtId="3" fontId="28" fillId="0" borderId="3" xfId="0" applyNumberFormat="1" applyFont="1" applyBorder="1" applyAlignment="1">
      <alignment horizontal="right" vertical="center"/>
    </xf>
    <xf numFmtId="3" fontId="29" fillId="3" borderId="3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</cellXfs>
  <cellStyles count="10">
    <cellStyle name="Comma 2" xfId="1" xr:uid="{00000000-0005-0000-0000-000000000000}"/>
    <cellStyle name="Currency" xfId="8" builtinId="4"/>
    <cellStyle name="Normal" xfId="0" builtinId="0"/>
    <cellStyle name="Normal 12" xfId="2" xr:uid="{00000000-0005-0000-0000-000003000000}"/>
    <cellStyle name="Normal 2" xfId="3" xr:uid="{00000000-0005-0000-0000-000004000000}"/>
    <cellStyle name="Normal 2 2" xfId="4" xr:uid="{00000000-0005-0000-0000-000005000000}"/>
    <cellStyle name="Normal 2 4" xfId="5" xr:uid="{00000000-0005-0000-0000-000006000000}"/>
    <cellStyle name="Normal 3" xfId="9" xr:uid="{00000000-0005-0000-0000-000007000000}"/>
    <cellStyle name="Percent 2" xfId="6" xr:uid="{00000000-0005-0000-0000-000008000000}"/>
    <cellStyle name="xT_Org" xfId="7" xr:uid="{00000000-0005-0000-0000-000009000000}"/>
  </cellStyles>
  <dxfs count="0"/>
  <tableStyles count="0" defaultTableStyle="TableStyleMedium2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A1AF-0D37-495C-B59F-C6D14E01A865}">
  <dimension ref="A1:K127"/>
  <sheetViews>
    <sheetView showGridLines="0" tabSelected="1" topLeftCell="A97" zoomScale="80" zoomScaleNormal="80" workbookViewId="0">
      <selection activeCell="F102" sqref="F102"/>
    </sheetView>
  </sheetViews>
  <sheetFormatPr defaultColWidth="9.36328125" defaultRowHeight="24.9" customHeight="1"/>
  <cols>
    <col min="1" max="1" width="5.6328125" style="7" customWidth="1"/>
    <col min="2" max="2" width="23.54296875" style="5" customWidth="1"/>
    <col min="3" max="3" width="23.6328125" style="5" customWidth="1"/>
    <col min="4" max="4" width="27.36328125" style="5" customWidth="1"/>
    <col min="5" max="5" width="8.6328125" style="8" customWidth="1"/>
    <col min="6" max="6" width="7.6328125" style="8" customWidth="1"/>
    <col min="7" max="7" width="9.90625" style="8" bestFit="1" customWidth="1"/>
    <col min="8" max="8" width="8.6328125" style="8" customWidth="1"/>
    <col min="9" max="9" width="12.08984375" style="5" customWidth="1"/>
    <col min="10" max="10" width="15.6328125" style="9" bestFit="1" customWidth="1"/>
    <col min="11" max="11" width="35" style="10" customWidth="1"/>
    <col min="12" max="16384" width="9.36328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3"/>
      <c r="K2" s="33" t="s">
        <v>16</v>
      </c>
    </row>
    <row r="3" spans="1:11" ht="15" customHeight="1">
      <c r="A3" s="84" t="s">
        <v>20</v>
      </c>
      <c r="B3" s="84"/>
      <c r="C3" s="12" t="s">
        <v>2</v>
      </c>
      <c r="D3" s="12"/>
      <c r="I3" s="12"/>
      <c r="J3" s="12"/>
      <c r="K3" s="12"/>
    </row>
    <row r="4" spans="1:11" ht="15" customHeight="1">
      <c r="A4" s="84" t="s">
        <v>0</v>
      </c>
      <c r="B4" s="84"/>
      <c r="C4" s="12" t="s">
        <v>1</v>
      </c>
      <c r="D4" s="12"/>
      <c r="I4" s="12"/>
      <c r="J4" s="12"/>
      <c r="K4" s="12"/>
    </row>
    <row r="5" spans="1:11" ht="15" customHeight="1">
      <c r="A5" s="84" t="s">
        <v>156</v>
      </c>
      <c r="B5" s="84"/>
      <c r="C5" s="6" t="s">
        <v>2</v>
      </c>
      <c r="D5" s="6"/>
      <c r="I5" s="6"/>
      <c r="J5" s="6"/>
      <c r="K5" s="6"/>
    </row>
    <row r="6" spans="1:11" ht="15" customHeight="1">
      <c r="A6" s="84" t="s">
        <v>3</v>
      </c>
      <c r="B6" s="84"/>
      <c r="C6" s="86" t="s">
        <v>1</v>
      </c>
      <c r="D6" s="86"/>
      <c r="E6" s="86"/>
      <c r="F6" s="86"/>
      <c r="G6" s="86"/>
      <c r="H6" s="86"/>
      <c r="I6" s="86"/>
      <c r="J6" s="86"/>
      <c r="K6" s="86"/>
    </row>
    <row r="7" spans="1:11" ht="15" customHeight="1">
      <c r="A7" s="84" t="s">
        <v>28</v>
      </c>
      <c r="B7" s="84"/>
      <c r="C7" s="12" t="s">
        <v>1</v>
      </c>
      <c r="D7" s="12"/>
      <c r="I7" s="12"/>
      <c r="J7" s="12"/>
      <c r="K7" s="12"/>
    </row>
    <row r="8" spans="1:11" ht="15" customHeight="1">
      <c r="A8" s="84" t="s">
        <v>38</v>
      </c>
      <c r="B8" s="84"/>
      <c r="C8" s="12" t="s">
        <v>1</v>
      </c>
      <c r="D8" s="12"/>
      <c r="I8" s="12"/>
      <c r="J8" s="12"/>
      <c r="K8" s="12"/>
    </row>
    <row r="9" spans="1:11" ht="15" customHeight="1">
      <c r="A9" s="84" t="s">
        <v>38</v>
      </c>
      <c r="B9" s="84"/>
      <c r="C9" s="12" t="s">
        <v>1</v>
      </c>
      <c r="D9" s="6"/>
      <c r="I9" s="6"/>
      <c r="J9" s="6"/>
      <c r="K9" s="6"/>
    </row>
    <row r="10" spans="1:11" ht="15" customHeight="1">
      <c r="A10" s="84" t="s">
        <v>4</v>
      </c>
      <c r="B10" s="84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7.5">
      <c r="A14" s="90" t="s">
        <v>10</v>
      </c>
      <c r="B14" s="87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91"/>
      <c r="B15" s="88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91"/>
      <c r="B16" s="88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91"/>
      <c r="B17" s="88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92"/>
      <c r="B18" s="89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7.5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4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7.5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:J66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 t="s">
        <v>104</v>
      </c>
      <c r="D66" s="54" t="s">
        <v>106</v>
      </c>
      <c r="E66" s="59">
        <v>7</v>
      </c>
      <c r="F66" s="59" t="s">
        <v>14</v>
      </c>
      <c r="G66" s="59">
        <v>5</v>
      </c>
      <c r="H66" s="59" t="s">
        <v>60</v>
      </c>
      <c r="I66" s="58">
        <v>80000</v>
      </c>
      <c r="J66" s="58">
        <f t="shared" si="6"/>
        <v>2800000</v>
      </c>
      <c r="K66" s="54" t="s">
        <v>105</v>
      </c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8400000</v>
      </c>
      <c r="K67" s="19"/>
    </row>
    <row r="70" spans="1:11" ht="24.9" customHeight="1">
      <c r="A70" s="64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5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ref="J76" si="8">+E76*G76*I76</f>
        <v>5070000</v>
      </c>
      <c r="K76" s="54"/>
    </row>
    <row r="77" spans="1:11" ht="24.9" customHeight="1">
      <c r="A77" s="107" t="s">
        <v>123</v>
      </c>
      <c r="B77" s="108"/>
      <c r="C77" s="108"/>
      <c r="D77" s="108"/>
      <c r="E77" s="108"/>
      <c r="F77" s="108"/>
      <c r="G77" s="108"/>
      <c r="H77" s="108"/>
      <c r="I77" s="109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9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9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9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9"/>
        <v>3630000</v>
      </c>
      <c r="K82" s="54" t="s">
        <v>120</v>
      </c>
    </row>
    <row r="83" spans="1:11" ht="24.9" customHeight="1">
      <c r="A83" s="106" t="s">
        <v>124</v>
      </c>
      <c r="B83" s="106"/>
      <c r="C83" s="106"/>
      <c r="D83" s="106"/>
      <c r="E83" s="106"/>
      <c r="F83" s="106"/>
      <c r="G83" s="106"/>
      <c r="H83" s="106"/>
      <c r="I83" s="106"/>
      <c r="J83" s="37">
        <f>SUM(J78:J82)</f>
        <v>46174000</v>
      </c>
      <c r="K83" s="19"/>
    </row>
    <row r="84" spans="1:11" ht="24.9" customHeight="1">
      <c r="A84" s="105" t="s">
        <v>150</v>
      </c>
      <c r="B84" s="105"/>
      <c r="C84" s="105"/>
      <c r="D84" s="105"/>
      <c r="E84" s="105"/>
      <c r="F84" s="105"/>
      <c r="G84" s="105"/>
      <c r="H84" s="105"/>
      <c r="I84" s="105"/>
      <c r="J84" s="38">
        <f>+J77+J83</f>
        <v>77388000</v>
      </c>
      <c r="K84" s="19"/>
    </row>
    <row r="86" spans="1:11" ht="24.9" customHeight="1">
      <c r="A86" s="64" t="s">
        <v>165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2.5">
      <c r="A88" s="31" t="s">
        <v>125</v>
      </c>
      <c r="B88" s="61" t="s">
        <v>170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84.65" customHeight="1">
      <c r="A91" s="32" t="s">
        <v>129</v>
      </c>
      <c r="B91" s="61" t="s">
        <v>171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63"/>
      <c r="C94" s="54"/>
      <c r="D94" s="54"/>
      <c r="E94" s="59"/>
      <c r="F94" s="59"/>
      <c r="G94" s="59"/>
      <c r="H94" s="59"/>
      <c r="I94" s="58"/>
      <c r="J94" s="58"/>
      <c r="K94" s="54"/>
    </row>
    <row r="95" spans="1:11" ht="24.9" customHeight="1">
      <c r="A95" s="102" t="s">
        <v>132</v>
      </c>
      <c r="B95" s="103"/>
      <c r="C95" s="103"/>
      <c r="D95" s="103"/>
      <c r="E95" s="103"/>
      <c r="F95" s="103"/>
      <c r="G95" s="103"/>
      <c r="H95" s="103"/>
      <c r="I95" s="104"/>
      <c r="J95" s="38">
        <f>SUM(J88:J94)</f>
        <v>6660000</v>
      </c>
      <c r="K95" s="18"/>
    </row>
    <row r="97" spans="1:11" ht="24.9" customHeight="1">
      <c r="A97" s="93" t="s">
        <v>182</v>
      </c>
      <c r="B97" s="94"/>
      <c r="C97" s="94"/>
      <c r="D97" s="94"/>
      <c r="E97" s="94"/>
      <c r="F97" s="94"/>
      <c r="G97" s="94"/>
      <c r="H97" s="94"/>
      <c r="I97" s="94"/>
      <c r="J97" s="94"/>
      <c r="K97" s="95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7.5">
      <c r="A99" s="96" t="s">
        <v>173</v>
      </c>
      <c r="B99" s="99" t="s">
        <v>180</v>
      </c>
      <c r="C99" s="55" t="s">
        <v>137</v>
      </c>
      <c r="D99" s="55" t="s">
        <v>138</v>
      </c>
      <c r="E99" s="56">
        <v>1</v>
      </c>
      <c r="F99" s="56" t="s">
        <v>139</v>
      </c>
      <c r="G99" s="56">
        <v>1</v>
      </c>
      <c r="H99" s="56" t="s">
        <v>60</v>
      </c>
      <c r="I99" s="58">
        <v>600000</v>
      </c>
      <c r="J99" s="58">
        <f>+E99*G99*I99</f>
        <v>600000</v>
      </c>
      <c r="K99" s="54" t="s">
        <v>140</v>
      </c>
    </row>
    <row r="100" spans="1:11" ht="24.9" customHeight="1">
      <c r="A100" s="97"/>
      <c r="B100" s="100"/>
      <c r="C100" s="54"/>
      <c r="D100" s="54"/>
      <c r="E100" s="56"/>
      <c r="F100" s="56"/>
      <c r="G100" s="56"/>
      <c r="H100" s="56"/>
      <c r="I100" s="58"/>
      <c r="J100" s="58">
        <f>+E100*G100*I100</f>
        <v>0</v>
      </c>
      <c r="K100" s="54"/>
    </row>
    <row r="101" spans="1:11" ht="24.9" customHeight="1">
      <c r="A101" s="97"/>
      <c r="B101" s="100"/>
      <c r="C101" s="54"/>
      <c r="D101" s="54"/>
      <c r="E101" s="56"/>
      <c r="F101" s="56"/>
      <c r="G101" s="56"/>
      <c r="H101" s="56"/>
      <c r="I101" s="58"/>
      <c r="J101" s="58">
        <f>+E101*G101*I101</f>
        <v>0</v>
      </c>
      <c r="K101" s="54"/>
    </row>
    <row r="102" spans="1:11" ht="24.9" customHeight="1">
      <c r="A102" s="97"/>
      <c r="B102" s="100"/>
      <c r="C102" s="54"/>
      <c r="D102" s="54"/>
      <c r="E102" s="56"/>
      <c r="F102" s="56"/>
      <c r="G102" s="56"/>
      <c r="H102" s="56"/>
      <c r="I102" s="58"/>
      <c r="J102" s="58">
        <f>+E102*G102*I102</f>
        <v>0</v>
      </c>
      <c r="K102" s="54"/>
    </row>
    <row r="103" spans="1:11" ht="24.9" customHeight="1">
      <c r="A103" s="98"/>
      <c r="B103" s="101"/>
      <c r="C103" s="54"/>
      <c r="D103" s="54"/>
      <c r="E103" s="59"/>
      <c r="F103" s="56"/>
      <c r="G103" s="59"/>
      <c r="H103" s="59"/>
      <c r="I103" s="58"/>
      <c r="J103" s="58">
        <f t="shared" ref="J103" si="10">+E103*G103*I103</f>
        <v>0</v>
      </c>
      <c r="K103" s="60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17" t="s">
        <v>30</v>
      </c>
      <c r="B105" s="17" t="s">
        <v>31</v>
      </c>
      <c r="C105" s="17" t="s">
        <v>32</v>
      </c>
      <c r="D105" s="17" t="s">
        <v>33</v>
      </c>
      <c r="E105" s="17" t="s">
        <v>5</v>
      </c>
      <c r="F105" s="17" t="s">
        <v>8</v>
      </c>
      <c r="G105" s="17" t="s">
        <v>6</v>
      </c>
      <c r="H105" s="17" t="s">
        <v>8</v>
      </c>
      <c r="I105" s="17" t="s">
        <v>7</v>
      </c>
      <c r="J105" s="17" t="s">
        <v>34</v>
      </c>
      <c r="K105" s="17" t="s">
        <v>35</v>
      </c>
    </row>
    <row r="106" spans="1:11" ht="37.5">
      <c r="A106" s="96" t="s">
        <v>178</v>
      </c>
      <c r="B106" s="99" t="s">
        <v>179</v>
      </c>
      <c r="C106" s="55" t="s">
        <v>137</v>
      </c>
      <c r="D106" s="55" t="s">
        <v>138</v>
      </c>
      <c r="E106" s="56">
        <v>1</v>
      </c>
      <c r="F106" s="56" t="s">
        <v>139</v>
      </c>
      <c r="G106" s="56">
        <v>1</v>
      </c>
      <c r="H106" s="56" t="s">
        <v>60</v>
      </c>
      <c r="I106" s="58">
        <v>600000</v>
      </c>
      <c r="J106" s="58">
        <f>+E106*G106*I106</f>
        <v>600000</v>
      </c>
      <c r="K106" s="54" t="s">
        <v>140</v>
      </c>
    </row>
    <row r="107" spans="1:11" ht="24.9" customHeight="1">
      <c r="A107" s="97"/>
      <c r="B107" s="100"/>
      <c r="C107" s="54"/>
      <c r="D107" s="54"/>
      <c r="E107" s="56"/>
      <c r="F107" s="56"/>
      <c r="G107" s="56"/>
      <c r="H107" s="56"/>
      <c r="I107" s="58"/>
      <c r="J107" s="58">
        <f>+E107*G107*I107</f>
        <v>0</v>
      </c>
      <c r="K107" s="54"/>
    </row>
    <row r="108" spans="1:11" ht="24.9" customHeight="1">
      <c r="A108" s="97"/>
      <c r="B108" s="100"/>
      <c r="C108" s="54"/>
      <c r="D108" s="54"/>
      <c r="E108" s="56"/>
      <c r="F108" s="56"/>
      <c r="G108" s="56"/>
      <c r="H108" s="56"/>
      <c r="I108" s="58"/>
      <c r="J108" s="58">
        <f>+E108*G108*I108</f>
        <v>0</v>
      </c>
      <c r="K108" s="54"/>
    </row>
    <row r="109" spans="1:11" ht="24.9" customHeight="1">
      <c r="A109" s="97"/>
      <c r="B109" s="100"/>
      <c r="C109" s="54"/>
      <c r="D109" s="54"/>
      <c r="E109" s="56"/>
      <c r="F109" s="56"/>
      <c r="G109" s="56"/>
      <c r="H109" s="56"/>
      <c r="I109" s="58"/>
      <c r="J109" s="58">
        <f>+E109*G109*I109</f>
        <v>0</v>
      </c>
      <c r="K109" s="54"/>
    </row>
    <row r="110" spans="1:11" ht="24.9" customHeight="1">
      <c r="A110" s="98"/>
      <c r="B110" s="101"/>
      <c r="C110" s="54"/>
      <c r="D110" s="54"/>
      <c r="E110" s="59"/>
      <c r="F110" s="56"/>
      <c r="G110" s="59"/>
      <c r="H110" s="59"/>
      <c r="I110" s="58"/>
      <c r="J110" s="58">
        <f t="shared" ref="J110" si="11">+E110*G110*I110</f>
        <v>0</v>
      </c>
      <c r="K110" s="60"/>
    </row>
    <row r="111" spans="1:11" ht="24.9" customHeight="1">
      <c r="A111" s="85" t="s">
        <v>177</v>
      </c>
      <c r="B111" s="85"/>
      <c r="C111" s="85"/>
      <c r="D111" s="85"/>
      <c r="E111" s="85"/>
      <c r="F111" s="85"/>
      <c r="G111" s="85"/>
      <c r="H111" s="85"/>
      <c r="I111" s="85"/>
      <c r="J111" s="28">
        <f>SUM(J106:J110)</f>
        <v>600000</v>
      </c>
      <c r="K111" s="19"/>
    </row>
    <row r="112" spans="1:11" ht="24.9" customHeight="1">
      <c r="A112" s="79"/>
      <c r="B112" s="80"/>
      <c r="C112" s="80"/>
      <c r="D112" s="80" t="s">
        <v>174</v>
      </c>
      <c r="E112" s="80"/>
      <c r="F112" s="80"/>
      <c r="G112" s="80"/>
      <c r="H112" s="80"/>
      <c r="I112" s="81"/>
      <c r="J112" s="28"/>
      <c r="K112" s="19"/>
    </row>
    <row r="113" spans="1:11" ht="24.9" customHeight="1">
      <c r="A113" s="116" t="s">
        <v>149</v>
      </c>
      <c r="B113" s="117"/>
      <c r="C113" s="117"/>
      <c r="D113" s="117"/>
      <c r="E113" s="117"/>
      <c r="F113" s="117"/>
      <c r="G113" s="117"/>
      <c r="H113" s="117"/>
      <c r="I113" s="118"/>
      <c r="J113" s="42">
        <f>J19+J27+J35+J44+J52+J60+J67+J84+J95+J104</f>
        <v>118713000</v>
      </c>
      <c r="K113" s="43"/>
    </row>
    <row r="114" spans="1:11" ht="24.9" customHeight="1">
      <c r="A114" s="40" t="s">
        <v>181</v>
      </c>
    </row>
    <row r="116" spans="1:11" ht="24.9" customHeight="1">
      <c r="A116" s="16" t="s">
        <v>175</v>
      </c>
      <c r="B116" s="13"/>
      <c r="C116" s="13"/>
      <c r="D116" s="13"/>
      <c r="E116" s="14"/>
      <c r="F116" s="14"/>
      <c r="G116" s="14"/>
      <c r="H116" s="14"/>
      <c r="I116" s="13"/>
      <c r="J116" s="15"/>
      <c r="K116" s="15"/>
    </row>
    <row r="117" spans="1:11" ht="24.9" customHeight="1">
      <c r="A117" s="93" t="s">
        <v>148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5"/>
    </row>
    <row r="118" spans="1:11" ht="24.9" customHeight="1">
      <c r="A118" s="17" t="s">
        <v>30</v>
      </c>
      <c r="B118" s="17" t="s">
        <v>31</v>
      </c>
      <c r="C118" s="17" t="s">
        <v>32</v>
      </c>
      <c r="D118" s="17" t="s">
        <v>33</v>
      </c>
      <c r="E118" s="17" t="s">
        <v>5</v>
      </c>
      <c r="F118" s="17" t="s">
        <v>8</v>
      </c>
      <c r="G118" s="17" t="s">
        <v>6</v>
      </c>
      <c r="H118" s="17" t="s">
        <v>8</v>
      </c>
      <c r="I118" s="17" t="s">
        <v>7</v>
      </c>
      <c r="J118" s="17" t="s">
        <v>34</v>
      </c>
      <c r="K118" s="17" t="s">
        <v>35</v>
      </c>
    </row>
    <row r="119" spans="1:11" ht="62.5">
      <c r="A119" s="26" t="s">
        <v>10</v>
      </c>
      <c r="B119" s="53" t="s">
        <v>24</v>
      </c>
      <c r="C119" s="54" t="s">
        <v>141</v>
      </c>
      <c r="D119" s="55" t="s">
        <v>142</v>
      </c>
      <c r="E119" s="56"/>
      <c r="F119" s="56"/>
      <c r="G119" s="56"/>
      <c r="H119" s="56"/>
      <c r="I119" s="57"/>
      <c r="J119" s="58">
        <v>50000000</v>
      </c>
      <c r="K119" s="54" t="s">
        <v>143</v>
      </c>
    </row>
    <row r="120" spans="1:11" ht="87.5">
      <c r="A120" s="26" t="s">
        <v>11</v>
      </c>
      <c r="B120" s="53" t="s">
        <v>144</v>
      </c>
      <c r="C120" s="54" t="s">
        <v>146</v>
      </c>
      <c r="D120" s="55" t="s">
        <v>147</v>
      </c>
      <c r="E120" s="56"/>
      <c r="F120" s="56"/>
      <c r="G120" s="56"/>
      <c r="H120" s="56"/>
      <c r="I120" s="57"/>
      <c r="J120" s="58">
        <v>10000000</v>
      </c>
      <c r="K120" s="54" t="s">
        <v>145</v>
      </c>
    </row>
    <row r="121" spans="1:11" ht="24.9" customHeight="1">
      <c r="A121" s="85" t="s">
        <v>12</v>
      </c>
      <c r="B121" s="85"/>
      <c r="C121" s="85"/>
      <c r="D121" s="85"/>
      <c r="E121" s="85"/>
      <c r="F121" s="85"/>
      <c r="G121" s="85"/>
      <c r="H121" s="85"/>
      <c r="I121" s="85"/>
      <c r="J121" s="28">
        <f>SUM(J119:J120)</f>
        <v>60000000</v>
      </c>
      <c r="K121" s="19"/>
    </row>
    <row r="122" spans="1:11" ht="24.9" customHeight="1">
      <c r="A122" s="116" t="s">
        <v>151</v>
      </c>
      <c r="B122" s="117"/>
      <c r="C122" s="117"/>
      <c r="D122" s="117"/>
      <c r="E122" s="117"/>
      <c r="F122" s="117"/>
      <c r="G122" s="117"/>
      <c r="H122" s="117"/>
      <c r="I122" s="118"/>
      <c r="J122" s="42">
        <f>+J121</f>
        <v>60000000</v>
      </c>
      <c r="K122" s="43"/>
    </row>
    <row r="123" spans="1:11" ht="24.9" customHeight="1">
      <c r="A123" s="40" t="s">
        <v>152</v>
      </c>
    </row>
    <row r="124" spans="1:11" ht="24.9" customHeight="1">
      <c r="A124" s="112" t="s">
        <v>153</v>
      </c>
      <c r="B124" s="112"/>
      <c r="C124" s="113"/>
      <c r="D124" s="47"/>
    </row>
    <row r="125" spans="1:11" ht="24.9" customHeight="1">
      <c r="A125" s="110" t="s">
        <v>9</v>
      </c>
      <c r="B125" s="111"/>
      <c r="C125" s="67">
        <f>J113</f>
        <v>118713000</v>
      </c>
      <c r="D125" s="46"/>
    </row>
    <row r="126" spans="1:11" ht="24.9" customHeight="1">
      <c r="A126" s="44" t="s">
        <v>154</v>
      </c>
      <c r="B126" s="45"/>
      <c r="C126" s="68">
        <f>J122</f>
        <v>60000000</v>
      </c>
      <c r="D126" s="46"/>
    </row>
    <row r="127" spans="1:11" ht="24.9" customHeight="1">
      <c r="A127" s="114" t="s">
        <v>155</v>
      </c>
      <c r="B127" s="115"/>
      <c r="C127" s="69">
        <f>SUM(C125:C126)</f>
        <v>178713000</v>
      </c>
    </row>
  </sheetData>
  <mergeCells count="37">
    <mergeCell ref="A125:B125"/>
    <mergeCell ref="A124:C124"/>
    <mergeCell ref="A127:B127"/>
    <mergeCell ref="A121:I121"/>
    <mergeCell ref="A113:I113"/>
    <mergeCell ref="A122:I122"/>
    <mergeCell ref="A35:I35"/>
    <mergeCell ref="A117:K117"/>
    <mergeCell ref="A99:A103"/>
    <mergeCell ref="B99:B103"/>
    <mergeCell ref="A104:I104"/>
    <mergeCell ref="A97:K97"/>
    <mergeCell ref="A95:I95"/>
    <mergeCell ref="A84:I84"/>
    <mergeCell ref="A83:I83"/>
    <mergeCell ref="A77:I77"/>
    <mergeCell ref="A60:I60"/>
    <mergeCell ref="A67:I67"/>
    <mergeCell ref="A106:A110"/>
    <mergeCell ref="B106:B110"/>
    <mergeCell ref="A111:I111"/>
    <mergeCell ref="A2:J2"/>
    <mergeCell ref="A4:B4"/>
    <mergeCell ref="A3:B3"/>
    <mergeCell ref="A44:I44"/>
    <mergeCell ref="A52:I52"/>
    <mergeCell ref="A10:B10"/>
    <mergeCell ref="A6:B6"/>
    <mergeCell ref="C6:K6"/>
    <mergeCell ref="A7:B7"/>
    <mergeCell ref="A8:B8"/>
    <mergeCell ref="A5:B5"/>
    <mergeCell ref="A9:B9"/>
    <mergeCell ref="A19:I19"/>
    <mergeCell ref="B14:B18"/>
    <mergeCell ref="A14:A18"/>
    <mergeCell ref="A27:I27"/>
  </mergeCells>
  <phoneticPr fontId="7" type="noConversion"/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23E2-76A9-494E-B6CF-8FDF2AA91AF8}">
  <dimension ref="A1:K119"/>
  <sheetViews>
    <sheetView showGridLines="0" topLeftCell="A110" zoomScale="112" zoomScaleNormal="112" workbookViewId="0">
      <selection activeCell="C118" sqref="C118"/>
    </sheetView>
  </sheetViews>
  <sheetFormatPr defaultColWidth="9.36328125" defaultRowHeight="24.9" customHeight="1"/>
  <cols>
    <col min="1" max="1" width="5.6328125" style="7" customWidth="1"/>
    <col min="2" max="2" width="23.54296875" style="5" customWidth="1"/>
    <col min="3" max="3" width="23.6328125" style="5" customWidth="1"/>
    <col min="4" max="4" width="27.36328125" style="5" customWidth="1"/>
    <col min="5" max="5" width="8.6328125" style="8" customWidth="1"/>
    <col min="6" max="6" width="7.6328125" style="8" customWidth="1"/>
    <col min="7" max="7" width="9.90625" style="8" bestFit="1" customWidth="1"/>
    <col min="8" max="8" width="8.6328125" style="8" customWidth="1"/>
    <col min="9" max="9" width="12.08984375" style="5" customWidth="1"/>
    <col min="10" max="10" width="15.6328125" style="9" bestFit="1" customWidth="1"/>
    <col min="11" max="11" width="35" style="10" customWidth="1"/>
    <col min="12" max="16384" width="9.36328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3"/>
      <c r="K2" s="33" t="s">
        <v>18</v>
      </c>
    </row>
    <row r="3" spans="1:11" ht="15" customHeight="1">
      <c r="A3" s="84" t="s">
        <v>20</v>
      </c>
      <c r="B3" s="84"/>
      <c r="C3" s="12" t="s">
        <v>2</v>
      </c>
      <c r="D3" s="12"/>
      <c r="I3" s="12"/>
      <c r="J3" s="12"/>
      <c r="K3" s="12"/>
    </row>
    <row r="4" spans="1:11" ht="15" customHeight="1">
      <c r="A4" s="84" t="s">
        <v>0</v>
      </c>
      <c r="B4" s="84"/>
      <c r="C4" s="12" t="s">
        <v>1</v>
      </c>
      <c r="D4" s="12"/>
      <c r="I4" s="12"/>
      <c r="J4" s="12"/>
      <c r="K4" s="12"/>
    </row>
    <row r="5" spans="1:11" ht="15" customHeight="1">
      <c r="A5" s="84" t="s">
        <v>156</v>
      </c>
      <c r="B5" s="84"/>
      <c r="C5" s="6" t="s">
        <v>2</v>
      </c>
      <c r="D5" s="6"/>
      <c r="I5" s="6"/>
      <c r="J5" s="6"/>
      <c r="K5" s="6"/>
    </row>
    <row r="6" spans="1:11" ht="15" customHeight="1">
      <c r="A6" s="84" t="s">
        <v>3</v>
      </c>
      <c r="B6" s="84"/>
      <c r="C6" s="86" t="s">
        <v>1</v>
      </c>
      <c r="D6" s="86"/>
      <c r="E6" s="86"/>
      <c r="F6" s="86"/>
      <c r="G6" s="86"/>
      <c r="H6" s="86"/>
      <c r="I6" s="86"/>
      <c r="J6" s="86"/>
      <c r="K6" s="86"/>
    </row>
    <row r="7" spans="1:11" ht="15" customHeight="1">
      <c r="A7" s="84" t="s">
        <v>28</v>
      </c>
      <c r="B7" s="84"/>
      <c r="C7" s="12" t="s">
        <v>1</v>
      </c>
      <c r="D7" s="12"/>
      <c r="I7" s="12"/>
      <c r="J7" s="12"/>
      <c r="K7" s="12"/>
    </row>
    <row r="8" spans="1:11" ht="15" customHeight="1">
      <c r="A8" s="84" t="s">
        <v>38</v>
      </c>
      <c r="B8" s="84"/>
      <c r="C8" s="12" t="s">
        <v>1</v>
      </c>
      <c r="D8" s="12"/>
      <c r="I8" s="12"/>
      <c r="J8" s="12"/>
      <c r="K8" s="12"/>
    </row>
    <row r="9" spans="1:11" ht="15" customHeight="1">
      <c r="A9" s="84" t="s">
        <v>38</v>
      </c>
      <c r="B9" s="84"/>
      <c r="C9" s="12" t="s">
        <v>1</v>
      </c>
      <c r="D9" s="6"/>
      <c r="I9" s="6"/>
      <c r="J9" s="6"/>
      <c r="K9" s="6"/>
    </row>
    <row r="10" spans="1:11" ht="15" customHeight="1">
      <c r="A10" s="84" t="s">
        <v>4</v>
      </c>
      <c r="B10" s="84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7.5">
      <c r="A14" s="90" t="s">
        <v>10</v>
      </c>
      <c r="B14" s="87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91"/>
      <c r="B15" s="88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91"/>
      <c r="B16" s="88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91"/>
      <c r="B17" s="88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92"/>
      <c r="B18" s="89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7.5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5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7.5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/>
      <c r="D66" s="54"/>
      <c r="E66" s="59"/>
      <c r="F66" s="59"/>
      <c r="G66" s="59"/>
      <c r="H66" s="59"/>
      <c r="I66" s="58"/>
      <c r="J66" s="58"/>
      <c r="K66" s="54"/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5600000</v>
      </c>
      <c r="K67" s="19"/>
    </row>
    <row r="70" spans="1:11" ht="24.9" customHeight="1">
      <c r="A70" s="65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6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si="7"/>
        <v>5070000</v>
      </c>
      <c r="K76" s="54"/>
    </row>
    <row r="77" spans="1:11" ht="24.9" customHeight="1">
      <c r="A77" s="107" t="s">
        <v>123</v>
      </c>
      <c r="B77" s="108"/>
      <c r="C77" s="108"/>
      <c r="D77" s="108"/>
      <c r="E77" s="108"/>
      <c r="F77" s="108"/>
      <c r="G77" s="108"/>
      <c r="H77" s="108"/>
      <c r="I77" s="109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8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8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8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8"/>
        <v>3630000</v>
      </c>
      <c r="K82" s="54" t="s">
        <v>120</v>
      </c>
    </row>
    <row r="83" spans="1:11" ht="24.9" customHeight="1">
      <c r="A83" s="106" t="s">
        <v>124</v>
      </c>
      <c r="B83" s="106"/>
      <c r="C83" s="106"/>
      <c r="D83" s="106"/>
      <c r="E83" s="106"/>
      <c r="F83" s="106"/>
      <c r="G83" s="106"/>
      <c r="H83" s="106"/>
      <c r="I83" s="106"/>
      <c r="J83" s="37">
        <f>SUM(J78:J82)</f>
        <v>46174000</v>
      </c>
      <c r="K83" s="19"/>
    </row>
    <row r="84" spans="1:11" ht="24.9" customHeight="1">
      <c r="A84" s="105" t="s">
        <v>150</v>
      </c>
      <c r="B84" s="105"/>
      <c r="C84" s="105"/>
      <c r="D84" s="105"/>
      <c r="E84" s="105"/>
      <c r="F84" s="105"/>
      <c r="G84" s="105"/>
      <c r="H84" s="105"/>
      <c r="I84" s="105"/>
      <c r="J84" s="38">
        <f>+J77+J83</f>
        <v>77388000</v>
      </c>
      <c r="K84" s="19"/>
    </row>
    <row r="86" spans="1:11" ht="24.9" customHeight="1">
      <c r="A86" s="65" t="s">
        <v>169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2.5">
      <c r="A88" s="31" t="s">
        <v>125</v>
      </c>
      <c r="B88" s="61" t="s">
        <v>170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82.75" customHeight="1">
      <c r="A91" s="32" t="s">
        <v>129</v>
      </c>
      <c r="B91" s="61" t="s">
        <v>168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30"/>
      <c r="C94" s="18"/>
      <c r="D94" s="18"/>
      <c r="E94" s="25"/>
      <c r="F94" s="25"/>
      <c r="G94" s="25"/>
      <c r="H94" s="25"/>
      <c r="I94" s="20"/>
      <c r="J94" s="20"/>
      <c r="K94" s="18"/>
    </row>
    <row r="95" spans="1:11" ht="24.9" customHeight="1">
      <c r="A95" s="102" t="s">
        <v>132</v>
      </c>
      <c r="B95" s="103"/>
      <c r="C95" s="103"/>
      <c r="D95" s="103"/>
      <c r="E95" s="103"/>
      <c r="F95" s="103"/>
      <c r="G95" s="103"/>
      <c r="H95" s="103"/>
      <c r="I95" s="104"/>
      <c r="J95" s="38">
        <f>SUM(J88:J94)</f>
        <v>6660000</v>
      </c>
      <c r="K95" s="18"/>
    </row>
    <row r="97" spans="1:11" ht="24.9" customHeight="1">
      <c r="A97" s="93" t="s">
        <v>172</v>
      </c>
      <c r="B97" s="94"/>
      <c r="C97" s="94"/>
      <c r="D97" s="94"/>
      <c r="E97" s="94"/>
      <c r="F97" s="94"/>
      <c r="G97" s="94"/>
      <c r="H97" s="94"/>
      <c r="I97" s="94"/>
      <c r="J97" s="94"/>
      <c r="K97" s="95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7.5">
      <c r="A99" s="96" t="s">
        <v>173</v>
      </c>
      <c r="B99" s="99" t="s">
        <v>136</v>
      </c>
      <c r="C99" s="55" t="s">
        <v>137</v>
      </c>
      <c r="D99" s="55" t="s">
        <v>138</v>
      </c>
      <c r="E99" s="56">
        <v>1</v>
      </c>
      <c r="F99" s="56" t="s">
        <v>139</v>
      </c>
      <c r="G99" s="56">
        <v>1</v>
      </c>
      <c r="H99" s="56" t="s">
        <v>60</v>
      </c>
      <c r="I99" s="58">
        <v>600000</v>
      </c>
      <c r="J99" s="58">
        <f>+E99*G99*I99</f>
        <v>600000</v>
      </c>
      <c r="K99" s="54" t="s">
        <v>140</v>
      </c>
    </row>
    <row r="100" spans="1:11" ht="24.9" customHeight="1">
      <c r="A100" s="97"/>
      <c r="B100" s="100"/>
      <c r="C100" s="54"/>
      <c r="D100" s="54"/>
      <c r="E100" s="56"/>
      <c r="F100" s="56"/>
      <c r="G100" s="56"/>
      <c r="H100" s="56"/>
      <c r="I100" s="58"/>
      <c r="J100" s="58">
        <f>+E100*G100*I100</f>
        <v>0</v>
      </c>
      <c r="K100" s="54"/>
    </row>
    <row r="101" spans="1:11" ht="24.9" customHeight="1">
      <c r="A101" s="97"/>
      <c r="B101" s="100"/>
      <c r="C101" s="54"/>
      <c r="D101" s="54"/>
      <c r="E101" s="56"/>
      <c r="F101" s="56"/>
      <c r="G101" s="56"/>
      <c r="H101" s="56"/>
      <c r="I101" s="58"/>
      <c r="J101" s="58">
        <f>+E101*G101*I101</f>
        <v>0</v>
      </c>
      <c r="K101" s="54"/>
    </row>
    <row r="102" spans="1:11" ht="24.9" customHeight="1">
      <c r="A102" s="97"/>
      <c r="B102" s="100"/>
      <c r="C102" s="54"/>
      <c r="D102" s="54"/>
      <c r="E102" s="56"/>
      <c r="F102" s="56"/>
      <c r="G102" s="56"/>
      <c r="H102" s="56"/>
      <c r="I102" s="58"/>
      <c r="J102" s="58">
        <f>+E102*G102*I102</f>
        <v>0</v>
      </c>
      <c r="K102" s="54"/>
    </row>
    <row r="103" spans="1:11" ht="24.9" customHeight="1">
      <c r="A103" s="98"/>
      <c r="B103" s="101"/>
      <c r="C103" s="54"/>
      <c r="D103" s="54"/>
      <c r="E103" s="59"/>
      <c r="F103" s="56"/>
      <c r="G103" s="59"/>
      <c r="H103" s="59"/>
      <c r="I103" s="58"/>
      <c r="J103" s="58">
        <f t="shared" ref="J103" si="9">+E103*G103*I103</f>
        <v>0</v>
      </c>
      <c r="K103" s="60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116" t="s">
        <v>149</v>
      </c>
      <c r="B105" s="117"/>
      <c r="C105" s="117"/>
      <c r="D105" s="117"/>
      <c r="E105" s="117"/>
      <c r="F105" s="117"/>
      <c r="G105" s="117"/>
      <c r="H105" s="117"/>
      <c r="I105" s="118"/>
      <c r="J105" s="42">
        <f>J19+J27+J35+J44+J52+J60+J67+J84+J95+J104</f>
        <v>115913000</v>
      </c>
      <c r="K105" s="43"/>
    </row>
    <row r="106" spans="1:11" ht="24.9" customHeight="1">
      <c r="A106" s="40"/>
    </row>
    <row r="108" spans="1:11" ht="24.9" customHeight="1">
      <c r="A108" s="16" t="s">
        <v>175</v>
      </c>
      <c r="B108" s="13"/>
      <c r="C108" s="13"/>
      <c r="D108" s="13"/>
      <c r="E108" s="14"/>
      <c r="F108" s="14"/>
      <c r="G108" s="14"/>
      <c r="H108" s="14"/>
      <c r="I108" s="13"/>
      <c r="J108" s="15"/>
      <c r="K108" s="15"/>
    </row>
    <row r="109" spans="1:11" ht="24.9" customHeight="1">
      <c r="A109" s="93" t="s">
        <v>148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5"/>
    </row>
    <row r="110" spans="1:11" ht="24.9" customHeight="1">
      <c r="A110" s="17" t="s">
        <v>30</v>
      </c>
      <c r="B110" s="17" t="s">
        <v>31</v>
      </c>
      <c r="C110" s="17" t="s">
        <v>32</v>
      </c>
      <c r="D110" s="17" t="s">
        <v>33</v>
      </c>
      <c r="E110" s="17" t="s">
        <v>5</v>
      </c>
      <c r="F110" s="17" t="s">
        <v>8</v>
      </c>
      <c r="G110" s="17" t="s">
        <v>6</v>
      </c>
      <c r="H110" s="17" t="s">
        <v>8</v>
      </c>
      <c r="I110" s="17" t="s">
        <v>7</v>
      </c>
      <c r="J110" s="17" t="s">
        <v>34</v>
      </c>
      <c r="K110" s="17" t="s">
        <v>35</v>
      </c>
    </row>
    <row r="111" spans="1:11" ht="62.5">
      <c r="A111" s="26" t="s">
        <v>10</v>
      </c>
      <c r="B111" s="53" t="s">
        <v>24</v>
      </c>
      <c r="C111" s="54" t="s">
        <v>141</v>
      </c>
      <c r="D111" s="55" t="s">
        <v>142</v>
      </c>
      <c r="E111" s="56"/>
      <c r="F111" s="56"/>
      <c r="G111" s="56"/>
      <c r="H111" s="56"/>
      <c r="I111" s="57"/>
      <c r="J111" s="58">
        <f>+E111*G111*I111</f>
        <v>0</v>
      </c>
      <c r="K111" s="54" t="s">
        <v>143</v>
      </c>
    </row>
    <row r="112" spans="1:11" ht="87.5">
      <c r="A112" s="26" t="s">
        <v>11</v>
      </c>
      <c r="B112" s="53" t="s">
        <v>144</v>
      </c>
      <c r="C112" s="54" t="s">
        <v>146</v>
      </c>
      <c r="D112" s="55" t="s">
        <v>147</v>
      </c>
      <c r="E112" s="56"/>
      <c r="F112" s="56"/>
      <c r="G112" s="56"/>
      <c r="H112" s="56"/>
      <c r="I112" s="57"/>
      <c r="J112" s="58">
        <f>+E112*G112*I112</f>
        <v>0</v>
      </c>
      <c r="K112" s="54" t="s">
        <v>145</v>
      </c>
    </row>
    <row r="113" spans="1:11" ht="24.9" customHeight="1">
      <c r="A113" s="85" t="s">
        <v>12</v>
      </c>
      <c r="B113" s="85"/>
      <c r="C113" s="85"/>
      <c r="D113" s="85"/>
      <c r="E113" s="85"/>
      <c r="F113" s="85"/>
      <c r="G113" s="85"/>
      <c r="H113" s="85"/>
      <c r="I113" s="85"/>
      <c r="J113" s="28">
        <f>SUM(J111:J112)</f>
        <v>0</v>
      </c>
      <c r="K113" s="19"/>
    </row>
    <row r="114" spans="1:11" ht="24.9" customHeight="1">
      <c r="A114" s="116" t="s">
        <v>151</v>
      </c>
      <c r="B114" s="117"/>
      <c r="C114" s="117"/>
      <c r="D114" s="117"/>
      <c r="E114" s="117"/>
      <c r="F114" s="117"/>
      <c r="G114" s="117"/>
      <c r="H114" s="117"/>
      <c r="I114" s="118"/>
      <c r="J114" s="42">
        <f>+J113</f>
        <v>0</v>
      </c>
      <c r="K114" s="43"/>
    </row>
    <row r="115" spans="1:11" ht="24.9" customHeight="1">
      <c r="A115" s="40" t="s">
        <v>152</v>
      </c>
    </row>
    <row r="116" spans="1:11" ht="24.9" customHeight="1">
      <c r="A116" s="112" t="s">
        <v>153</v>
      </c>
      <c r="B116" s="112"/>
      <c r="C116" s="113"/>
      <c r="D116" s="47"/>
    </row>
    <row r="117" spans="1:11" ht="24.9" customHeight="1">
      <c r="A117" s="110" t="s">
        <v>9</v>
      </c>
      <c r="B117" s="111"/>
      <c r="C117" s="67">
        <f>J105</f>
        <v>115913000</v>
      </c>
      <c r="D117" s="46"/>
    </row>
    <row r="118" spans="1:11" ht="24.9" customHeight="1">
      <c r="A118" s="44" t="s">
        <v>154</v>
      </c>
      <c r="B118" s="45"/>
      <c r="C118" s="68">
        <f>+J114</f>
        <v>0</v>
      </c>
      <c r="D118" s="46"/>
    </row>
    <row r="119" spans="1:11" ht="24.9" customHeight="1">
      <c r="A119" s="114" t="s">
        <v>157</v>
      </c>
      <c r="B119" s="115"/>
      <c r="C119" s="69">
        <f>SUM(C117:C118)</f>
        <v>115913000</v>
      </c>
    </row>
  </sheetData>
  <mergeCells count="34">
    <mergeCell ref="A95:I95"/>
    <mergeCell ref="A119:B119"/>
    <mergeCell ref="A97:K97"/>
    <mergeCell ref="A99:A103"/>
    <mergeCell ref="B99:B103"/>
    <mergeCell ref="A104:I104"/>
    <mergeCell ref="A105:I105"/>
    <mergeCell ref="A109:K109"/>
    <mergeCell ref="A113:I113"/>
    <mergeCell ref="A114:I114"/>
    <mergeCell ref="A116:C116"/>
    <mergeCell ref="A117:B117"/>
    <mergeCell ref="A60:I60"/>
    <mergeCell ref="A67:I67"/>
    <mergeCell ref="A77:I77"/>
    <mergeCell ref="A83:I83"/>
    <mergeCell ref="A84:I84"/>
    <mergeCell ref="A19:I19"/>
    <mergeCell ref="A27:I27"/>
    <mergeCell ref="A35:I35"/>
    <mergeCell ref="A44:I44"/>
    <mergeCell ref="A52:I52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3595-4D7A-4A78-AC03-DA4573BBE500}">
  <dimension ref="A1:K119"/>
  <sheetViews>
    <sheetView showGridLines="0" topLeftCell="A110" zoomScale="112" zoomScaleNormal="112" workbookViewId="0">
      <selection activeCell="C118" sqref="C118"/>
    </sheetView>
  </sheetViews>
  <sheetFormatPr defaultColWidth="9.36328125" defaultRowHeight="24.9" customHeight="1"/>
  <cols>
    <col min="1" max="1" width="5.6328125" style="7" customWidth="1"/>
    <col min="2" max="2" width="23.54296875" style="5" customWidth="1"/>
    <col min="3" max="3" width="23.6328125" style="5" customWidth="1"/>
    <col min="4" max="4" width="27.36328125" style="5" customWidth="1"/>
    <col min="5" max="5" width="8.6328125" style="8" customWidth="1"/>
    <col min="6" max="6" width="7.6328125" style="8" customWidth="1"/>
    <col min="7" max="7" width="9.90625" style="8" bestFit="1" customWidth="1"/>
    <col min="8" max="8" width="8.6328125" style="8" customWidth="1"/>
    <col min="9" max="9" width="12.08984375" style="5" customWidth="1"/>
    <col min="10" max="10" width="15.6328125" style="9" bestFit="1" customWidth="1"/>
    <col min="11" max="11" width="35" style="10" customWidth="1"/>
    <col min="12" max="16384" width="9.36328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3"/>
      <c r="K2" s="33" t="s">
        <v>19</v>
      </c>
    </row>
    <row r="3" spans="1:11" ht="15" customHeight="1">
      <c r="A3" s="84" t="s">
        <v>20</v>
      </c>
      <c r="B3" s="84"/>
      <c r="C3" s="12" t="s">
        <v>2</v>
      </c>
      <c r="D3" s="12"/>
      <c r="I3" s="12"/>
      <c r="J3" s="12"/>
      <c r="K3" s="12"/>
    </row>
    <row r="4" spans="1:11" ht="15" customHeight="1">
      <c r="A4" s="84" t="s">
        <v>0</v>
      </c>
      <c r="B4" s="84"/>
      <c r="C4" s="12" t="s">
        <v>1</v>
      </c>
      <c r="D4" s="12"/>
      <c r="I4" s="12"/>
      <c r="J4" s="12"/>
      <c r="K4" s="12"/>
    </row>
    <row r="5" spans="1:11" ht="15" customHeight="1">
      <c r="A5" s="84" t="s">
        <v>156</v>
      </c>
      <c r="B5" s="84"/>
      <c r="C5" s="6" t="s">
        <v>2</v>
      </c>
      <c r="D5" s="6"/>
      <c r="I5" s="6"/>
      <c r="J5" s="6"/>
      <c r="K5" s="6"/>
    </row>
    <row r="6" spans="1:11" ht="15" customHeight="1">
      <c r="A6" s="84" t="s">
        <v>3</v>
      </c>
      <c r="B6" s="84"/>
      <c r="C6" s="86" t="s">
        <v>1</v>
      </c>
      <c r="D6" s="86"/>
      <c r="E6" s="86"/>
      <c r="F6" s="86"/>
      <c r="G6" s="86"/>
      <c r="H6" s="86"/>
      <c r="I6" s="86"/>
      <c r="J6" s="86"/>
      <c r="K6" s="86"/>
    </row>
    <row r="7" spans="1:11" ht="15" customHeight="1">
      <c r="A7" s="84" t="s">
        <v>28</v>
      </c>
      <c r="B7" s="84"/>
      <c r="C7" s="12" t="s">
        <v>1</v>
      </c>
      <c r="D7" s="12"/>
      <c r="I7" s="12"/>
      <c r="J7" s="12"/>
      <c r="K7" s="12"/>
    </row>
    <row r="8" spans="1:11" ht="15" customHeight="1">
      <c r="A8" s="84" t="s">
        <v>38</v>
      </c>
      <c r="B8" s="84"/>
      <c r="C8" s="12" t="s">
        <v>1</v>
      </c>
      <c r="D8" s="12"/>
      <c r="I8" s="12"/>
      <c r="J8" s="12"/>
      <c r="K8" s="12"/>
    </row>
    <row r="9" spans="1:11" ht="15" customHeight="1">
      <c r="A9" s="84" t="s">
        <v>38</v>
      </c>
      <c r="B9" s="84"/>
      <c r="C9" s="12" t="s">
        <v>1</v>
      </c>
      <c r="D9" s="6"/>
      <c r="I9" s="6"/>
      <c r="J9" s="6"/>
      <c r="K9" s="6"/>
    </row>
    <row r="10" spans="1:11" ht="15" customHeight="1">
      <c r="A10" s="84" t="s">
        <v>4</v>
      </c>
      <c r="B10" s="84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7.5">
      <c r="A14" s="90" t="s">
        <v>10</v>
      </c>
      <c r="B14" s="87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91"/>
      <c r="B15" s="88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91"/>
      <c r="B16" s="88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91"/>
      <c r="B17" s="88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92"/>
      <c r="B18" s="89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7.5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5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7.5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/>
      <c r="D66" s="54"/>
      <c r="E66" s="59"/>
      <c r="F66" s="59"/>
      <c r="G66" s="59"/>
      <c r="H66" s="59"/>
      <c r="I66" s="58"/>
      <c r="J66" s="58"/>
      <c r="K66" s="54"/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5600000</v>
      </c>
      <c r="K67" s="19"/>
    </row>
    <row r="70" spans="1:11" ht="24.9" customHeight="1">
      <c r="A70" s="65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6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si="7"/>
        <v>5070000</v>
      </c>
      <c r="K76" s="54"/>
    </row>
    <row r="77" spans="1:11" ht="24.9" customHeight="1">
      <c r="A77" s="107" t="s">
        <v>123</v>
      </c>
      <c r="B77" s="108"/>
      <c r="C77" s="108"/>
      <c r="D77" s="108"/>
      <c r="E77" s="108"/>
      <c r="F77" s="108"/>
      <c r="G77" s="108"/>
      <c r="H77" s="108"/>
      <c r="I77" s="109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8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8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8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8"/>
        <v>3630000</v>
      </c>
      <c r="K82" s="54" t="s">
        <v>120</v>
      </c>
    </row>
    <row r="83" spans="1:11" ht="24.9" customHeight="1">
      <c r="A83" s="106" t="s">
        <v>124</v>
      </c>
      <c r="B83" s="106"/>
      <c r="C83" s="106"/>
      <c r="D83" s="106"/>
      <c r="E83" s="106"/>
      <c r="F83" s="106"/>
      <c r="G83" s="106"/>
      <c r="H83" s="106"/>
      <c r="I83" s="106"/>
      <c r="J83" s="37">
        <f>SUM(J78:J82)</f>
        <v>46174000</v>
      </c>
      <c r="K83" s="19"/>
    </row>
    <row r="84" spans="1:11" ht="24.9" customHeight="1">
      <c r="A84" s="105" t="s">
        <v>150</v>
      </c>
      <c r="B84" s="105"/>
      <c r="C84" s="105"/>
      <c r="D84" s="105"/>
      <c r="E84" s="105"/>
      <c r="F84" s="105"/>
      <c r="G84" s="105"/>
      <c r="H84" s="105"/>
      <c r="I84" s="105"/>
      <c r="J84" s="38">
        <f>+J77+J83</f>
        <v>77388000</v>
      </c>
      <c r="K84" s="19"/>
    </row>
    <row r="86" spans="1:11" ht="24.9" customHeight="1">
      <c r="A86" s="65" t="s">
        <v>166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2.5">
      <c r="A88" s="31" t="s">
        <v>125</v>
      </c>
      <c r="B88" s="61" t="s">
        <v>167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67.25" customHeight="1">
      <c r="A91" s="32" t="s">
        <v>129</v>
      </c>
      <c r="B91" s="61" t="s">
        <v>168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30"/>
      <c r="C94" s="18"/>
      <c r="D94" s="18"/>
      <c r="E94" s="25"/>
      <c r="F94" s="25"/>
      <c r="G94" s="25"/>
      <c r="H94" s="25"/>
      <c r="I94" s="20"/>
      <c r="J94" s="20"/>
      <c r="K94" s="18"/>
    </row>
    <row r="95" spans="1:11" ht="24.9" customHeight="1">
      <c r="A95" s="102" t="s">
        <v>132</v>
      </c>
      <c r="B95" s="103"/>
      <c r="C95" s="103"/>
      <c r="D95" s="103"/>
      <c r="E95" s="103"/>
      <c r="F95" s="103"/>
      <c r="G95" s="103"/>
      <c r="H95" s="103"/>
      <c r="I95" s="104"/>
      <c r="J95" s="38">
        <f>SUM(J88:J94)</f>
        <v>6660000</v>
      </c>
      <c r="K95" s="18"/>
    </row>
    <row r="97" spans="1:11" ht="24.9" customHeight="1">
      <c r="A97" s="119" t="s">
        <v>176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1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7.5">
      <c r="A99" s="96" t="s">
        <v>173</v>
      </c>
      <c r="B99" s="122" t="s">
        <v>136</v>
      </c>
      <c r="C99" s="39" t="s">
        <v>137</v>
      </c>
      <c r="D99" s="39" t="s">
        <v>138</v>
      </c>
      <c r="E99" s="27">
        <v>1</v>
      </c>
      <c r="F99" s="27" t="s">
        <v>139</v>
      </c>
      <c r="G99" s="27">
        <v>1</v>
      </c>
      <c r="H99" s="27" t="s">
        <v>60</v>
      </c>
      <c r="I99" s="20">
        <v>600000</v>
      </c>
      <c r="J99" s="20">
        <f>+E99*G99*I99</f>
        <v>600000</v>
      </c>
      <c r="K99" s="18" t="s">
        <v>140</v>
      </c>
    </row>
    <row r="100" spans="1:11" ht="24.9" customHeight="1">
      <c r="A100" s="97"/>
      <c r="B100" s="123"/>
      <c r="C100" s="18"/>
      <c r="D100" s="18"/>
      <c r="E100" s="27"/>
      <c r="F100" s="27"/>
      <c r="G100" s="27"/>
      <c r="H100" s="27"/>
      <c r="I100" s="20"/>
      <c r="J100" s="20">
        <f>+E100*G100*I100</f>
        <v>0</v>
      </c>
      <c r="K100" s="18"/>
    </row>
    <row r="101" spans="1:11" ht="24.9" customHeight="1">
      <c r="A101" s="97"/>
      <c r="B101" s="123"/>
      <c r="C101" s="18"/>
      <c r="D101" s="18"/>
      <c r="E101" s="27"/>
      <c r="F101" s="27"/>
      <c r="G101" s="27"/>
      <c r="H101" s="27"/>
      <c r="I101" s="20"/>
      <c r="J101" s="20">
        <f>+E101*G101*I101</f>
        <v>0</v>
      </c>
      <c r="K101" s="18"/>
    </row>
    <row r="102" spans="1:11" ht="24.9" customHeight="1">
      <c r="A102" s="97"/>
      <c r="B102" s="123"/>
      <c r="C102" s="18"/>
      <c r="D102" s="18"/>
      <c r="E102" s="27"/>
      <c r="F102" s="27"/>
      <c r="G102" s="27"/>
      <c r="H102" s="27"/>
      <c r="I102" s="20"/>
      <c r="J102" s="20">
        <f>+E102*G102*I102</f>
        <v>0</v>
      </c>
      <c r="K102" s="18"/>
    </row>
    <row r="103" spans="1:11" ht="24.9" customHeight="1">
      <c r="A103" s="98"/>
      <c r="B103" s="124"/>
      <c r="C103" s="18"/>
      <c r="D103" s="18"/>
      <c r="E103" s="25"/>
      <c r="F103" s="27"/>
      <c r="G103" s="25"/>
      <c r="H103" s="25"/>
      <c r="I103" s="20"/>
      <c r="J103" s="20">
        <f t="shared" ref="J103" si="9">+E103*G103*I103</f>
        <v>0</v>
      </c>
      <c r="K103" s="19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116" t="s">
        <v>149</v>
      </c>
      <c r="B105" s="117"/>
      <c r="C105" s="117"/>
      <c r="D105" s="117"/>
      <c r="E105" s="117"/>
      <c r="F105" s="117"/>
      <c r="G105" s="117"/>
      <c r="H105" s="117"/>
      <c r="I105" s="118"/>
      <c r="J105" s="42">
        <f>J19+J27+J35+J44+J52+J60+J67+J67+J95+J104</f>
        <v>44125000</v>
      </c>
      <c r="K105" s="43"/>
    </row>
    <row r="106" spans="1:11" ht="24.9" customHeight="1">
      <c r="A106" s="40"/>
    </row>
    <row r="108" spans="1:11" ht="24.9" customHeight="1">
      <c r="A108" s="16" t="s">
        <v>175</v>
      </c>
      <c r="B108" s="13"/>
      <c r="C108" s="13"/>
      <c r="D108" s="13"/>
      <c r="E108" s="14"/>
      <c r="F108" s="14"/>
      <c r="G108" s="14"/>
      <c r="H108" s="14"/>
      <c r="I108" s="13"/>
      <c r="J108" s="15"/>
      <c r="K108" s="15"/>
    </row>
    <row r="109" spans="1:11" ht="24.9" customHeight="1">
      <c r="A109" s="119" t="s">
        <v>148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1"/>
    </row>
    <row r="110" spans="1:11" ht="24.9" customHeight="1">
      <c r="A110" s="17" t="s">
        <v>30</v>
      </c>
      <c r="B110" s="17" t="s">
        <v>31</v>
      </c>
      <c r="C110" s="17" t="s">
        <v>32</v>
      </c>
      <c r="D110" s="17" t="s">
        <v>33</v>
      </c>
      <c r="E110" s="17" t="s">
        <v>5</v>
      </c>
      <c r="F110" s="17" t="s">
        <v>8</v>
      </c>
      <c r="G110" s="17" t="s">
        <v>6</v>
      </c>
      <c r="H110" s="17" t="s">
        <v>8</v>
      </c>
      <c r="I110" s="17" t="s">
        <v>7</v>
      </c>
      <c r="J110" s="17" t="s">
        <v>34</v>
      </c>
      <c r="K110" s="17" t="s">
        <v>35</v>
      </c>
    </row>
    <row r="111" spans="1:11" ht="62.5">
      <c r="A111" s="26" t="s">
        <v>10</v>
      </c>
      <c r="B111" s="41" t="s">
        <v>24</v>
      </c>
      <c r="C111" s="18" t="s">
        <v>141</v>
      </c>
      <c r="D111" s="39" t="s">
        <v>142</v>
      </c>
      <c r="E111" s="27"/>
      <c r="F111" s="27"/>
      <c r="G111" s="27"/>
      <c r="H111" s="27"/>
      <c r="I111" s="36"/>
      <c r="J111" s="20">
        <f>+E111*G111*I111</f>
        <v>0</v>
      </c>
      <c r="K111" s="18" t="s">
        <v>143</v>
      </c>
    </row>
    <row r="112" spans="1:11" ht="87.5">
      <c r="A112" s="26" t="s">
        <v>11</v>
      </c>
      <c r="B112" s="41" t="s">
        <v>144</v>
      </c>
      <c r="C112" s="18" t="s">
        <v>146</v>
      </c>
      <c r="D112" s="39" t="s">
        <v>147</v>
      </c>
      <c r="E112" s="27"/>
      <c r="F112" s="27"/>
      <c r="G112" s="27"/>
      <c r="H112" s="27"/>
      <c r="I112" s="36"/>
      <c r="J112" s="20">
        <f>+E112*G112*I112</f>
        <v>0</v>
      </c>
      <c r="K112" s="18" t="s">
        <v>145</v>
      </c>
    </row>
    <row r="113" spans="1:11" ht="24.9" customHeight="1">
      <c r="A113" s="85" t="s">
        <v>12</v>
      </c>
      <c r="B113" s="85"/>
      <c r="C113" s="85"/>
      <c r="D113" s="85"/>
      <c r="E113" s="85"/>
      <c r="F113" s="85"/>
      <c r="G113" s="85"/>
      <c r="H113" s="85"/>
      <c r="I113" s="85"/>
      <c r="J113" s="28">
        <f>SUM(J111:J112)</f>
        <v>0</v>
      </c>
      <c r="K113" s="19"/>
    </row>
    <row r="114" spans="1:11" ht="24.9" customHeight="1">
      <c r="A114" s="116" t="s">
        <v>151</v>
      </c>
      <c r="B114" s="117"/>
      <c r="C114" s="117"/>
      <c r="D114" s="117"/>
      <c r="E114" s="117"/>
      <c r="F114" s="117"/>
      <c r="G114" s="117"/>
      <c r="H114" s="117"/>
      <c r="I114" s="118"/>
      <c r="J114" s="42">
        <f>+J113</f>
        <v>0</v>
      </c>
      <c r="K114" s="43"/>
    </row>
    <row r="115" spans="1:11" ht="24.9" customHeight="1">
      <c r="A115" s="40" t="s">
        <v>152</v>
      </c>
    </row>
    <row r="116" spans="1:11" ht="24.9" customHeight="1">
      <c r="A116" s="112" t="s">
        <v>153</v>
      </c>
      <c r="B116" s="112"/>
      <c r="C116" s="113"/>
      <c r="D116" s="47"/>
    </row>
    <row r="117" spans="1:11" ht="24.9" customHeight="1">
      <c r="A117" s="110" t="s">
        <v>9</v>
      </c>
      <c r="B117" s="111"/>
      <c r="C117" s="76">
        <f>J105</f>
        <v>44125000</v>
      </c>
      <c r="D117" s="46"/>
    </row>
    <row r="118" spans="1:11" ht="24.9" customHeight="1">
      <c r="A118" s="44" t="s">
        <v>154</v>
      </c>
      <c r="B118" s="45"/>
      <c r="C118" s="77">
        <f>+J114</f>
        <v>0</v>
      </c>
      <c r="D118" s="46"/>
    </row>
    <row r="119" spans="1:11" ht="24.9" customHeight="1">
      <c r="A119" s="114" t="s">
        <v>158</v>
      </c>
      <c r="B119" s="115"/>
      <c r="C119" s="78">
        <f>SUM(C117:C118)</f>
        <v>44125000</v>
      </c>
    </row>
  </sheetData>
  <mergeCells count="34">
    <mergeCell ref="A95:I95"/>
    <mergeCell ref="A119:B119"/>
    <mergeCell ref="A97:K97"/>
    <mergeCell ref="A99:A103"/>
    <mergeCell ref="B99:B103"/>
    <mergeCell ref="A104:I104"/>
    <mergeCell ref="A105:I105"/>
    <mergeCell ref="A109:K109"/>
    <mergeCell ref="A113:I113"/>
    <mergeCell ref="A114:I114"/>
    <mergeCell ref="A116:C116"/>
    <mergeCell ref="A117:B117"/>
    <mergeCell ref="A60:I60"/>
    <mergeCell ref="A67:I67"/>
    <mergeCell ref="A77:I77"/>
    <mergeCell ref="A83:I83"/>
    <mergeCell ref="A84:I84"/>
    <mergeCell ref="A19:I19"/>
    <mergeCell ref="A27:I27"/>
    <mergeCell ref="A35:I35"/>
    <mergeCell ref="A44:I44"/>
    <mergeCell ref="A52:I52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BCA5-C8AB-4C7F-AD21-935C79013003}">
  <dimension ref="A1:D7"/>
  <sheetViews>
    <sheetView workbookViewId="0">
      <selection activeCell="H18" sqref="H18"/>
    </sheetView>
  </sheetViews>
  <sheetFormatPr defaultRowHeight="14.5"/>
  <cols>
    <col min="1" max="1" width="10" customWidth="1"/>
    <col min="2" max="2" width="16.36328125" customWidth="1"/>
    <col min="3" max="3" width="19.6328125" customWidth="1"/>
    <col min="4" max="4" width="16" customWidth="1"/>
  </cols>
  <sheetData>
    <row r="1" spans="1:4">
      <c r="A1" s="1" t="s">
        <v>159</v>
      </c>
    </row>
    <row r="3" spans="1:4">
      <c r="A3" s="52"/>
      <c r="B3" s="49" t="s">
        <v>9</v>
      </c>
      <c r="C3" s="50" t="s">
        <v>161</v>
      </c>
      <c r="D3" s="51" t="s">
        <v>160</v>
      </c>
    </row>
    <row r="4" spans="1:4">
      <c r="A4" s="48" t="s">
        <v>162</v>
      </c>
      <c r="B4" s="70">
        <f>+'RAB-Tahun 1_Update'!C125</f>
        <v>118713000</v>
      </c>
      <c r="C4" s="71">
        <f>+'RAB-Tahun 1_Update'!C126</f>
        <v>60000000</v>
      </c>
      <c r="D4" s="72">
        <f>SUM(B4:C4)</f>
        <v>178713000</v>
      </c>
    </row>
    <row r="5" spans="1:4">
      <c r="A5" s="48" t="s">
        <v>163</v>
      </c>
      <c r="B5" s="70">
        <f>+'RAB-Tahun 2_Update'!C117</f>
        <v>115913000</v>
      </c>
      <c r="C5" s="71">
        <f>+'RAB-Tahun 2_Update'!C118</f>
        <v>0</v>
      </c>
      <c r="D5" s="72">
        <f>SUM(B5:C5)</f>
        <v>115913000</v>
      </c>
    </row>
    <row r="6" spans="1:4">
      <c r="A6" s="48" t="s">
        <v>164</v>
      </c>
      <c r="B6" s="70">
        <f>+'RAB-Tahun 3_Update '!C117</f>
        <v>44125000</v>
      </c>
      <c r="C6" s="71">
        <f>+'RAB-Tahun 3_Update '!C118</f>
        <v>0</v>
      </c>
      <c r="D6" s="72">
        <f>SUM(B6:C7)</f>
        <v>382876000</v>
      </c>
    </row>
    <row r="7" spans="1:4" ht="27" customHeight="1">
      <c r="A7" s="48"/>
      <c r="B7" s="73">
        <f>SUM(B4:B6)</f>
        <v>278751000</v>
      </c>
      <c r="C7" s="74">
        <f t="shared" ref="C7" si="0">SUM(C4:C6)</f>
        <v>60000000</v>
      </c>
      <c r="D7" s="75">
        <f>SUM(D4:D6)</f>
        <v>677502000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RAB-Tahun 1_Update</vt:lpstr>
      <vt:lpstr>RAB-Tahun 2_Update</vt:lpstr>
      <vt:lpstr>RAB-Tahun 3_Update </vt:lpstr>
      <vt:lpstr>Rekap Pengajuan RAB 3 Tahun</vt:lpstr>
      <vt:lpstr>'RAB-Tahun 1_Update'!Print_Area</vt:lpstr>
      <vt:lpstr>'RAB-Tahun 2_Update'!Print_Area</vt:lpstr>
      <vt:lpstr>'RAB-Tahun 3_Update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RIIM Kolaborasi</dc:creator>
  <cp:lastModifiedBy>Nia Nuraeni, S.Pd.</cp:lastModifiedBy>
  <cp:lastPrinted>2024-12-01T10:42:05Z</cp:lastPrinted>
  <dcterms:created xsi:type="dcterms:W3CDTF">2013-09-02T01:28:53Z</dcterms:created>
  <dcterms:modified xsi:type="dcterms:W3CDTF">2025-04-11T05:36:04Z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3081-11.15.0</vt:lpwstr>
  </property>
  <property fmtid="{D5CDD505-2E9C-101B-9397-08002B2CF9AE}" pid="4" name="MSIP_Label_38b525e5-f3da-4501-8f1e-526b6769fc56_Enabled">
    <vt:lpwstr>true</vt:lpwstr>
  </property>
  <property fmtid="{D5CDD505-2E9C-101B-9397-08002B2CF9AE}" pid="5" name="MSIP_Label_38b525e5-f3da-4501-8f1e-526b6769fc56_SetDate">
    <vt:lpwstr>2025-04-09T08:22:37Z</vt:lpwstr>
  </property>
  <property fmtid="{D5CDD505-2E9C-101B-9397-08002B2CF9AE}" pid="6" name="MSIP_Label_38b525e5-f3da-4501-8f1e-526b6769fc56_Method">
    <vt:lpwstr>Standard</vt:lpwstr>
  </property>
  <property fmtid="{D5CDD505-2E9C-101B-9397-08002B2CF9AE}" pid="7" name="MSIP_Label_38b525e5-f3da-4501-8f1e-526b6769fc56_Name">
    <vt:lpwstr>defa4170-0d19-0005-0004-bc88714345d2</vt:lpwstr>
  </property>
  <property fmtid="{D5CDD505-2E9C-101B-9397-08002B2CF9AE}" pid="8" name="MSIP_Label_38b525e5-f3da-4501-8f1e-526b6769fc56_SiteId">
    <vt:lpwstr>db6e1183-4c65-405c-82ce-7cd53fa6e9dc</vt:lpwstr>
  </property>
  <property fmtid="{D5CDD505-2E9C-101B-9397-08002B2CF9AE}" pid="9" name="MSIP_Label_38b525e5-f3da-4501-8f1e-526b6769fc56_ActionId">
    <vt:lpwstr>0900db51-3226-4b0a-a697-136554ddef83</vt:lpwstr>
  </property>
  <property fmtid="{D5CDD505-2E9C-101B-9397-08002B2CF9AE}" pid="10" name="MSIP_Label_38b525e5-f3da-4501-8f1e-526b6769fc56_ContentBits">
    <vt:lpwstr>0</vt:lpwstr>
  </property>
  <property fmtid="{D5CDD505-2E9C-101B-9397-08002B2CF9AE}" pid="11" name="MSIP_Label_38b525e5-f3da-4501-8f1e-526b6769fc56_Tag">
    <vt:lpwstr>10, 3, 0, 1</vt:lpwstr>
  </property>
</Properties>
</file>